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PrirF\03_PrirF-Stavebni_prace\28_PrirF-Prestavba mistnosti 1S12 A8 UKB 202010\01_ZD\Soupis praci\"/>
    </mc:Choice>
  </mc:AlternateContent>
  <xr:revisionPtr revIDLastSave="0" documentId="13_ncr:1_{FC0A6E3C-0A44-4421-81D2-D7B21573DD34}" xr6:coauthVersionLast="45" xr6:coauthVersionMax="45" xr10:uidLastSave="{00000000-0000-0000-0000-000000000000}"/>
  <bookViews>
    <workbookView xWindow="1965" yWindow="735" windowWidth="18585" windowHeight="1426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II-304  1 Pol" sheetId="13" r:id="rId5"/>
    <sheet name="SO II-304 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II-304  1 Pol'!$1:$7</definedName>
    <definedName name="_xlnm.Print_Titles" localSheetId="5">'SO II-304 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Naklady'!$A$1:$X$13</definedName>
    <definedName name="_xlnm.Print_Area" localSheetId="4">'SO II-304  1 Pol'!$A$1:$X$322</definedName>
    <definedName name="_xlnm.Print_Area" localSheetId="5">'SO II-304  2 Pol'!$A$1:$X$26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4" l="1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O10" i="14"/>
  <c r="V10" i="14"/>
  <c r="G11" i="14"/>
  <c r="G10" i="14" s="1"/>
  <c r="I65" i="1" s="1"/>
  <c r="I11" i="14"/>
  <c r="I10" i="14" s="1"/>
  <c r="K11" i="14"/>
  <c r="K10" i="14" s="1"/>
  <c r="O11" i="14"/>
  <c r="Q11" i="14"/>
  <c r="Q10" i="14" s="1"/>
  <c r="V11" i="14"/>
  <c r="G13" i="14"/>
  <c r="M13" i="14" s="1"/>
  <c r="M12" i="14" s="1"/>
  <c r="I13" i="14"/>
  <c r="I12" i="14" s="1"/>
  <c r="K13" i="14"/>
  <c r="K12" i="14" s="1"/>
  <c r="O13" i="14"/>
  <c r="O12" i="14" s="1"/>
  <c r="Q13" i="14"/>
  <c r="Q12" i="14" s="1"/>
  <c r="V13" i="14"/>
  <c r="V12" i="14" s="1"/>
  <c r="G15" i="14"/>
  <c r="M15" i="14" s="1"/>
  <c r="M14" i="14" s="1"/>
  <c r="I15" i="14"/>
  <c r="I14" i="14" s="1"/>
  <c r="K15" i="14"/>
  <c r="K14" i="14" s="1"/>
  <c r="O15" i="14"/>
  <c r="O14" i="14" s="1"/>
  <c r="Q15" i="14"/>
  <c r="Q14" i="14" s="1"/>
  <c r="V15" i="14"/>
  <c r="V14" i="14" s="1"/>
  <c r="G17" i="14"/>
  <c r="M17" i="14" s="1"/>
  <c r="M16" i="14" s="1"/>
  <c r="I17" i="14"/>
  <c r="I16" i="14" s="1"/>
  <c r="K17" i="14"/>
  <c r="K16" i="14" s="1"/>
  <c r="O17" i="14"/>
  <c r="O16" i="14" s="1"/>
  <c r="Q17" i="14"/>
  <c r="Q16" i="14" s="1"/>
  <c r="V17" i="14"/>
  <c r="V16" i="14" s="1"/>
  <c r="O18" i="14"/>
  <c r="G19" i="14"/>
  <c r="G18" i="14" s="1"/>
  <c r="I79" i="1" s="1"/>
  <c r="I19" i="14"/>
  <c r="I18" i="14" s="1"/>
  <c r="K19" i="14"/>
  <c r="K18" i="14" s="1"/>
  <c r="O19" i="14"/>
  <c r="Q19" i="14"/>
  <c r="Q18" i="14" s="1"/>
  <c r="V19" i="14"/>
  <c r="V18" i="14" s="1"/>
  <c r="V20" i="14"/>
  <c r="G21" i="14"/>
  <c r="G20" i="14" s="1"/>
  <c r="I80" i="1" s="1"/>
  <c r="I21" i="14"/>
  <c r="I20" i="14" s="1"/>
  <c r="K21" i="14"/>
  <c r="K20" i="14" s="1"/>
  <c r="O21" i="14"/>
  <c r="O20" i="14" s="1"/>
  <c r="Q21" i="14"/>
  <c r="Q20" i="14" s="1"/>
  <c r="V21" i="14"/>
  <c r="G23" i="14"/>
  <c r="M23" i="14" s="1"/>
  <c r="M22" i="14" s="1"/>
  <c r="I23" i="14"/>
  <c r="I22" i="14" s="1"/>
  <c r="K23" i="14"/>
  <c r="K22" i="14" s="1"/>
  <c r="O23" i="14"/>
  <c r="O22" i="14" s="1"/>
  <c r="Q23" i="14"/>
  <c r="Q22" i="14" s="1"/>
  <c r="V23" i="14"/>
  <c r="V22" i="14" s="1"/>
  <c r="AE25" i="14"/>
  <c r="F45" i="1" s="1"/>
  <c r="BA192" i="13"/>
  <c r="BA91" i="13"/>
  <c r="BA85" i="13"/>
  <c r="BA83" i="13"/>
  <c r="BA70" i="13"/>
  <c r="BA67" i="13"/>
  <c r="BA64" i="13"/>
  <c r="BA59" i="13"/>
  <c r="BA26" i="13"/>
  <c r="G9" i="13"/>
  <c r="M9" i="13" s="1"/>
  <c r="I9" i="13"/>
  <c r="K9" i="13"/>
  <c r="O9" i="13"/>
  <c r="Q9" i="13"/>
  <c r="V9" i="13"/>
  <c r="G11" i="13"/>
  <c r="I11" i="13"/>
  <c r="K11" i="13"/>
  <c r="M11" i="13"/>
  <c r="O11" i="13"/>
  <c r="Q11" i="13"/>
  <c r="V11" i="13"/>
  <c r="G13" i="13"/>
  <c r="M13" i="13" s="1"/>
  <c r="I13" i="13"/>
  <c r="K13" i="13"/>
  <c r="O13" i="13"/>
  <c r="Q13" i="13"/>
  <c r="V13" i="13"/>
  <c r="G16" i="13"/>
  <c r="M16" i="13" s="1"/>
  <c r="I16" i="13"/>
  <c r="K16" i="13"/>
  <c r="O16" i="13"/>
  <c r="Q16" i="13"/>
  <c r="V16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V25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42" i="13"/>
  <c r="M42" i="13" s="1"/>
  <c r="I42" i="13"/>
  <c r="K42" i="13"/>
  <c r="O42" i="13"/>
  <c r="Q42" i="13"/>
  <c r="V42" i="13"/>
  <c r="G44" i="13"/>
  <c r="M44" i="13" s="1"/>
  <c r="I44" i="13"/>
  <c r="K44" i="13"/>
  <c r="O44" i="13"/>
  <c r="Q44" i="13"/>
  <c r="V44" i="13"/>
  <c r="G46" i="13"/>
  <c r="M46" i="13" s="1"/>
  <c r="I46" i="13"/>
  <c r="K46" i="13"/>
  <c r="O46" i="13"/>
  <c r="Q46" i="13"/>
  <c r="V46" i="13"/>
  <c r="G48" i="13"/>
  <c r="M48" i="13" s="1"/>
  <c r="I48" i="13"/>
  <c r="K48" i="13"/>
  <c r="O48" i="13"/>
  <c r="Q48" i="13"/>
  <c r="V48" i="13"/>
  <c r="G50" i="13"/>
  <c r="I50" i="13"/>
  <c r="K50" i="13"/>
  <c r="M50" i="13"/>
  <c r="O50" i="13"/>
  <c r="Q50" i="13"/>
  <c r="V50" i="13"/>
  <c r="G53" i="13"/>
  <c r="M53" i="13" s="1"/>
  <c r="M52" i="13" s="1"/>
  <c r="I53" i="13"/>
  <c r="I52" i="13" s="1"/>
  <c r="K53" i="13"/>
  <c r="K52" i="13" s="1"/>
  <c r="O53" i="13"/>
  <c r="O52" i="13" s="1"/>
  <c r="Q53" i="13"/>
  <c r="Q52" i="13" s="1"/>
  <c r="V53" i="13"/>
  <c r="V52" i="13" s="1"/>
  <c r="G56" i="13"/>
  <c r="M56" i="13" s="1"/>
  <c r="M55" i="13" s="1"/>
  <c r="I56" i="13"/>
  <c r="I55" i="13" s="1"/>
  <c r="K56" i="13"/>
  <c r="O56" i="13"/>
  <c r="Q56" i="13"/>
  <c r="Q55" i="13" s="1"/>
  <c r="V56" i="13"/>
  <c r="G58" i="13"/>
  <c r="I58" i="13"/>
  <c r="K58" i="13"/>
  <c r="M58" i="13"/>
  <c r="O58" i="13"/>
  <c r="Q58" i="13"/>
  <c r="V58" i="13"/>
  <c r="G63" i="13"/>
  <c r="M63" i="13" s="1"/>
  <c r="I63" i="13"/>
  <c r="I62" i="13" s="1"/>
  <c r="K63" i="13"/>
  <c r="K62" i="13" s="1"/>
  <c r="O63" i="13"/>
  <c r="O62" i="13" s="1"/>
  <c r="Q63" i="13"/>
  <c r="V63" i="13"/>
  <c r="V62" i="13" s="1"/>
  <c r="G66" i="13"/>
  <c r="G62" i="13" s="1"/>
  <c r="I57" i="1" s="1"/>
  <c r="I66" i="13"/>
  <c r="K66" i="13"/>
  <c r="M66" i="13"/>
  <c r="O66" i="13"/>
  <c r="Q66" i="13"/>
  <c r="V66" i="13"/>
  <c r="G69" i="13"/>
  <c r="M69" i="13" s="1"/>
  <c r="I69" i="13"/>
  <c r="K69" i="13"/>
  <c r="O69" i="13"/>
  <c r="Q69" i="13"/>
  <c r="V69" i="13"/>
  <c r="G73" i="13"/>
  <c r="M73" i="13" s="1"/>
  <c r="I73" i="13"/>
  <c r="K73" i="13"/>
  <c r="O73" i="13"/>
  <c r="O72" i="13" s="1"/>
  <c r="Q73" i="13"/>
  <c r="V73" i="13"/>
  <c r="G75" i="13"/>
  <c r="M75" i="13" s="1"/>
  <c r="I75" i="13"/>
  <c r="K75" i="13"/>
  <c r="O75" i="13"/>
  <c r="Q75" i="13"/>
  <c r="V75" i="13"/>
  <c r="G78" i="13"/>
  <c r="M78" i="13" s="1"/>
  <c r="I78" i="13"/>
  <c r="K78" i="13"/>
  <c r="O78" i="13"/>
  <c r="Q78" i="13"/>
  <c r="V78" i="13"/>
  <c r="G82" i="13"/>
  <c r="M82" i="13" s="1"/>
  <c r="I82" i="13"/>
  <c r="K82" i="13"/>
  <c r="O82" i="13"/>
  <c r="Q82" i="13"/>
  <c r="V82" i="13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G90" i="13"/>
  <c r="M90" i="13" s="1"/>
  <c r="I90" i="13"/>
  <c r="K90" i="13"/>
  <c r="O90" i="13"/>
  <c r="Q90" i="13"/>
  <c r="V90" i="13"/>
  <c r="G93" i="13"/>
  <c r="I93" i="13"/>
  <c r="K93" i="13"/>
  <c r="M93" i="13"/>
  <c r="O93" i="13"/>
  <c r="Q93" i="13"/>
  <c r="V93" i="13"/>
  <c r="G95" i="13"/>
  <c r="I95" i="13"/>
  <c r="K95" i="13"/>
  <c r="M95" i="13"/>
  <c r="O95" i="13"/>
  <c r="Q95" i="13"/>
  <c r="V95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G106" i="13"/>
  <c r="M106" i="13" s="1"/>
  <c r="I106" i="13"/>
  <c r="K106" i="13"/>
  <c r="O106" i="13"/>
  <c r="Q106" i="13"/>
  <c r="V106" i="13"/>
  <c r="G109" i="13"/>
  <c r="M109" i="13" s="1"/>
  <c r="I109" i="13"/>
  <c r="K109" i="13"/>
  <c r="O109" i="13"/>
  <c r="Q109" i="13"/>
  <c r="V109" i="13"/>
  <c r="G113" i="13"/>
  <c r="M113" i="13" s="1"/>
  <c r="I113" i="13"/>
  <c r="K113" i="13"/>
  <c r="O113" i="13"/>
  <c r="Q113" i="13"/>
  <c r="V113" i="13"/>
  <c r="G117" i="13"/>
  <c r="I117" i="13"/>
  <c r="K117" i="13"/>
  <c r="M117" i="13"/>
  <c r="O117" i="13"/>
  <c r="Q117" i="13"/>
  <c r="V117" i="13"/>
  <c r="G121" i="13"/>
  <c r="I121" i="13"/>
  <c r="K121" i="13"/>
  <c r="M121" i="13"/>
  <c r="O121" i="13"/>
  <c r="Q121" i="13"/>
  <c r="V121" i="13"/>
  <c r="G123" i="13"/>
  <c r="M123" i="13" s="1"/>
  <c r="I123" i="13"/>
  <c r="K123" i="13"/>
  <c r="O123" i="13"/>
  <c r="Q123" i="13"/>
  <c r="V123" i="13"/>
  <c r="G125" i="13"/>
  <c r="M125" i="13" s="1"/>
  <c r="I125" i="13"/>
  <c r="K125" i="13"/>
  <c r="O125" i="13"/>
  <c r="Q125" i="13"/>
  <c r="V125" i="13"/>
  <c r="G127" i="13"/>
  <c r="M127" i="13" s="1"/>
  <c r="I127" i="13"/>
  <c r="K127" i="13"/>
  <c r="O127" i="13"/>
  <c r="Q127" i="13"/>
  <c r="V127" i="13"/>
  <c r="G129" i="13"/>
  <c r="M129" i="13" s="1"/>
  <c r="I129" i="13"/>
  <c r="K129" i="13"/>
  <c r="O129" i="13"/>
  <c r="Q129" i="13"/>
  <c r="V129" i="13"/>
  <c r="G135" i="13"/>
  <c r="M135" i="13" s="1"/>
  <c r="I135" i="13"/>
  <c r="K135" i="13"/>
  <c r="O135" i="13"/>
  <c r="Q135" i="13"/>
  <c r="V135" i="13"/>
  <c r="G138" i="13"/>
  <c r="M138" i="13" s="1"/>
  <c r="I138" i="13"/>
  <c r="K138" i="13"/>
  <c r="O138" i="13"/>
  <c r="Q138" i="13"/>
  <c r="V138" i="13"/>
  <c r="G140" i="13"/>
  <c r="I140" i="13"/>
  <c r="K140" i="13"/>
  <c r="M140" i="13"/>
  <c r="O140" i="13"/>
  <c r="Q140" i="13"/>
  <c r="V140" i="13"/>
  <c r="G142" i="13"/>
  <c r="I142" i="13"/>
  <c r="K142" i="13"/>
  <c r="M142" i="13"/>
  <c r="O142" i="13"/>
  <c r="Q142" i="13"/>
  <c r="V142" i="13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M148" i="13" s="1"/>
  <c r="I148" i="13"/>
  <c r="K148" i="13"/>
  <c r="O148" i="13"/>
  <c r="Q148" i="13"/>
  <c r="V148" i="13"/>
  <c r="G150" i="13"/>
  <c r="M150" i="13" s="1"/>
  <c r="I150" i="13"/>
  <c r="K150" i="13"/>
  <c r="O150" i="13"/>
  <c r="Q150" i="13"/>
  <c r="V150" i="13"/>
  <c r="G153" i="13"/>
  <c r="M153" i="13" s="1"/>
  <c r="I153" i="13"/>
  <c r="K153" i="13"/>
  <c r="O153" i="13"/>
  <c r="Q153" i="13"/>
  <c r="V153" i="13"/>
  <c r="G155" i="13"/>
  <c r="M155" i="13" s="1"/>
  <c r="I155" i="13"/>
  <c r="K155" i="13"/>
  <c r="O155" i="13"/>
  <c r="Q155" i="13"/>
  <c r="V155" i="13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Q161" i="13"/>
  <c r="V161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70" i="13"/>
  <c r="M170" i="13" s="1"/>
  <c r="M169" i="13" s="1"/>
  <c r="I170" i="13"/>
  <c r="I169" i="13" s="1"/>
  <c r="K170" i="13"/>
  <c r="K169" i="13" s="1"/>
  <c r="O170" i="13"/>
  <c r="O169" i="13" s="1"/>
  <c r="Q170" i="13"/>
  <c r="Q169" i="13" s="1"/>
  <c r="V170" i="13"/>
  <c r="V169" i="13" s="1"/>
  <c r="G176" i="13"/>
  <c r="I176" i="13"/>
  <c r="K176" i="13"/>
  <c r="M176" i="13"/>
  <c r="O176" i="13"/>
  <c r="Q176" i="13"/>
  <c r="V176" i="13"/>
  <c r="G178" i="13"/>
  <c r="M178" i="13" s="1"/>
  <c r="I178" i="13"/>
  <c r="K178" i="13"/>
  <c r="O178" i="13"/>
  <c r="Q178" i="13"/>
  <c r="V178" i="13"/>
  <c r="G180" i="13"/>
  <c r="M180" i="13" s="1"/>
  <c r="I180" i="13"/>
  <c r="K180" i="13"/>
  <c r="O180" i="13"/>
  <c r="Q180" i="13"/>
  <c r="V180" i="13"/>
  <c r="G182" i="13"/>
  <c r="I182" i="13"/>
  <c r="K182" i="13"/>
  <c r="M182" i="13"/>
  <c r="O182" i="13"/>
  <c r="Q182" i="13"/>
  <c r="V182" i="13"/>
  <c r="G184" i="13"/>
  <c r="M184" i="13" s="1"/>
  <c r="I184" i="13"/>
  <c r="K184" i="13"/>
  <c r="O184" i="13"/>
  <c r="Q184" i="13"/>
  <c r="V184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3" i="13"/>
  <c r="I193" i="13"/>
  <c r="K193" i="13"/>
  <c r="M193" i="13"/>
  <c r="O193" i="13"/>
  <c r="Q193" i="13"/>
  <c r="V193" i="13"/>
  <c r="G195" i="13"/>
  <c r="M195" i="13" s="1"/>
  <c r="I195" i="13"/>
  <c r="K195" i="13"/>
  <c r="O195" i="13"/>
  <c r="Q195" i="13"/>
  <c r="V195" i="13"/>
  <c r="G201" i="13"/>
  <c r="M201" i="13" s="1"/>
  <c r="I201" i="13"/>
  <c r="K201" i="13"/>
  <c r="O201" i="13"/>
  <c r="Q201" i="13"/>
  <c r="V201" i="13"/>
  <c r="G203" i="13"/>
  <c r="I203" i="13"/>
  <c r="K203" i="13"/>
  <c r="M203" i="13"/>
  <c r="O203" i="13"/>
  <c r="Q203" i="13"/>
  <c r="V203" i="13"/>
  <c r="G205" i="13"/>
  <c r="M205" i="13" s="1"/>
  <c r="I205" i="13"/>
  <c r="K205" i="13"/>
  <c r="O205" i="13"/>
  <c r="Q205" i="13"/>
  <c r="V205" i="13"/>
  <c r="G210" i="13"/>
  <c r="M210" i="13" s="1"/>
  <c r="I210" i="13"/>
  <c r="I200" i="13" s="1"/>
  <c r="K210" i="13"/>
  <c r="O210" i="13"/>
  <c r="Q210" i="13"/>
  <c r="V210" i="13"/>
  <c r="G212" i="13"/>
  <c r="I212" i="13"/>
  <c r="K212" i="13"/>
  <c r="M212" i="13"/>
  <c r="O212" i="13"/>
  <c r="Q212" i="13"/>
  <c r="V212" i="13"/>
  <c r="G214" i="13"/>
  <c r="M214" i="13" s="1"/>
  <c r="I214" i="13"/>
  <c r="K214" i="13"/>
  <c r="O214" i="13"/>
  <c r="Q214" i="13"/>
  <c r="V214" i="13"/>
  <c r="G220" i="13"/>
  <c r="M220" i="13" s="1"/>
  <c r="M219" i="13" s="1"/>
  <c r="I220" i="13"/>
  <c r="I219" i="13" s="1"/>
  <c r="K220" i="13"/>
  <c r="K219" i="13" s="1"/>
  <c r="O220" i="13"/>
  <c r="O219" i="13" s="1"/>
  <c r="Q220" i="13"/>
  <c r="Q219" i="13" s="1"/>
  <c r="V220" i="13"/>
  <c r="V219" i="13" s="1"/>
  <c r="V221" i="13"/>
  <c r="G222" i="13"/>
  <c r="I222" i="13"/>
  <c r="K222" i="13"/>
  <c r="K221" i="13" s="1"/>
  <c r="M222" i="13"/>
  <c r="O222" i="13"/>
  <c r="O221" i="13" s="1"/>
  <c r="Q222" i="13"/>
  <c r="V222" i="13"/>
  <c r="G224" i="13"/>
  <c r="M224" i="13" s="1"/>
  <c r="I224" i="13"/>
  <c r="I221" i="13" s="1"/>
  <c r="K224" i="13"/>
  <c r="O224" i="13"/>
  <c r="Q224" i="13"/>
  <c r="Q221" i="13" s="1"/>
  <c r="V224" i="13"/>
  <c r="G226" i="13"/>
  <c r="I226" i="13"/>
  <c r="K226" i="13"/>
  <c r="M226" i="13"/>
  <c r="O226" i="13"/>
  <c r="Q226" i="13"/>
  <c r="V226" i="13"/>
  <c r="V225" i="13" s="1"/>
  <c r="G228" i="13"/>
  <c r="I228" i="13"/>
  <c r="K228" i="13"/>
  <c r="M228" i="13"/>
  <c r="O228" i="13"/>
  <c r="Q228" i="13"/>
  <c r="V228" i="13"/>
  <c r="G229" i="13"/>
  <c r="G225" i="13" s="1"/>
  <c r="I68" i="1" s="1"/>
  <c r="I229" i="13"/>
  <c r="K229" i="13"/>
  <c r="O229" i="13"/>
  <c r="Q229" i="13"/>
  <c r="V229" i="13"/>
  <c r="G230" i="13"/>
  <c r="M230" i="13" s="1"/>
  <c r="I230" i="13"/>
  <c r="K230" i="13"/>
  <c r="O230" i="13"/>
  <c r="Q230" i="13"/>
  <c r="V230" i="13"/>
  <c r="G231" i="13"/>
  <c r="M231" i="13" s="1"/>
  <c r="I231" i="13"/>
  <c r="K231" i="13"/>
  <c r="O231" i="13"/>
  <c r="Q231" i="13"/>
  <c r="V231" i="13"/>
  <c r="G234" i="13"/>
  <c r="M234" i="13" s="1"/>
  <c r="I234" i="13"/>
  <c r="K234" i="13"/>
  <c r="O234" i="13"/>
  <c r="Q234" i="13"/>
  <c r="V234" i="13"/>
  <c r="G236" i="13"/>
  <c r="M236" i="13" s="1"/>
  <c r="I236" i="13"/>
  <c r="K236" i="13"/>
  <c r="O236" i="13"/>
  <c r="Q236" i="13"/>
  <c r="V236" i="13"/>
  <c r="G237" i="13"/>
  <c r="M237" i="13" s="1"/>
  <c r="I237" i="13"/>
  <c r="K237" i="13"/>
  <c r="O237" i="13"/>
  <c r="Q237" i="13"/>
  <c r="V237" i="13"/>
  <c r="G238" i="13"/>
  <c r="I238" i="13"/>
  <c r="K238" i="13"/>
  <c r="M238" i="13"/>
  <c r="O238" i="13"/>
  <c r="Q238" i="13"/>
  <c r="V238" i="13"/>
  <c r="G240" i="13"/>
  <c r="M240" i="13" s="1"/>
  <c r="I240" i="13"/>
  <c r="I239" i="13" s="1"/>
  <c r="K240" i="13"/>
  <c r="K239" i="13" s="1"/>
  <c r="O240" i="13"/>
  <c r="O239" i="13" s="1"/>
  <c r="Q240" i="13"/>
  <c r="V240" i="13"/>
  <c r="V239" i="13" s="1"/>
  <c r="G242" i="13"/>
  <c r="G239" i="13" s="1"/>
  <c r="I70" i="1" s="1"/>
  <c r="I242" i="13"/>
  <c r="K242" i="13"/>
  <c r="M242" i="13"/>
  <c r="O242" i="13"/>
  <c r="Q242" i="13"/>
  <c r="V242" i="13"/>
  <c r="G245" i="13"/>
  <c r="M245" i="13" s="1"/>
  <c r="I245" i="13"/>
  <c r="K245" i="13"/>
  <c r="O245" i="13"/>
  <c r="Q245" i="13"/>
  <c r="V245" i="13"/>
  <c r="G248" i="13"/>
  <c r="M248" i="13" s="1"/>
  <c r="I248" i="13"/>
  <c r="K248" i="13"/>
  <c r="O248" i="13"/>
  <c r="Q248" i="13"/>
  <c r="V248" i="13"/>
  <c r="G250" i="13"/>
  <c r="I250" i="13"/>
  <c r="K250" i="13"/>
  <c r="M250" i="13"/>
  <c r="O250" i="13"/>
  <c r="Q250" i="13"/>
  <c r="V250" i="13"/>
  <c r="G252" i="13"/>
  <c r="M252" i="13" s="1"/>
  <c r="I252" i="13"/>
  <c r="K252" i="13"/>
  <c r="O252" i="13"/>
  <c r="Q252" i="13"/>
  <c r="V252" i="13"/>
  <c r="G255" i="13"/>
  <c r="M255" i="13" s="1"/>
  <c r="I255" i="13"/>
  <c r="K255" i="13"/>
  <c r="O255" i="13"/>
  <c r="Q255" i="13"/>
  <c r="V255" i="13"/>
  <c r="G261" i="13"/>
  <c r="M261" i="13" s="1"/>
  <c r="I261" i="13"/>
  <c r="I260" i="13" s="1"/>
  <c r="K261" i="13"/>
  <c r="O261" i="13"/>
  <c r="Q261" i="13"/>
  <c r="Q260" i="13" s="1"/>
  <c r="V261" i="13"/>
  <c r="G263" i="13"/>
  <c r="I263" i="13"/>
  <c r="K263" i="13"/>
  <c r="M263" i="13"/>
  <c r="O263" i="13"/>
  <c r="Q263" i="13"/>
  <c r="V263" i="13"/>
  <c r="G265" i="13"/>
  <c r="G260" i="13" s="1"/>
  <c r="I72" i="1" s="1"/>
  <c r="I265" i="13"/>
  <c r="K265" i="13"/>
  <c r="O265" i="13"/>
  <c r="O260" i="13" s="1"/>
  <c r="Q265" i="13"/>
  <c r="V265" i="13"/>
  <c r="G271" i="13"/>
  <c r="M271" i="13" s="1"/>
  <c r="I271" i="13"/>
  <c r="K271" i="13"/>
  <c r="O271" i="13"/>
  <c r="Q271" i="13"/>
  <c r="V271" i="13"/>
  <c r="V270" i="13" s="1"/>
  <c r="G274" i="13"/>
  <c r="I274" i="13"/>
  <c r="K274" i="13"/>
  <c r="M274" i="13"/>
  <c r="O274" i="13"/>
  <c r="Q274" i="13"/>
  <c r="V274" i="13"/>
  <c r="G276" i="13"/>
  <c r="G270" i="13" s="1"/>
  <c r="I73" i="1" s="1"/>
  <c r="I276" i="13"/>
  <c r="K276" i="13"/>
  <c r="O276" i="13"/>
  <c r="O270" i="13" s="1"/>
  <c r="Q276" i="13"/>
  <c r="V276" i="13"/>
  <c r="G278" i="13"/>
  <c r="M278" i="13" s="1"/>
  <c r="I278" i="13"/>
  <c r="I270" i="13" s="1"/>
  <c r="K278" i="13"/>
  <c r="O278" i="13"/>
  <c r="Q278" i="13"/>
  <c r="V278" i="13"/>
  <c r="G283" i="13"/>
  <c r="AF321" i="13" s="1"/>
  <c r="I283" i="13"/>
  <c r="K283" i="13"/>
  <c r="K282" i="13" s="1"/>
  <c r="O283" i="13"/>
  <c r="O282" i="13" s="1"/>
  <c r="Q283" i="13"/>
  <c r="V283" i="13"/>
  <c r="G284" i="13"/>
  <c r="M284" i="13" s="1"/>
  <c r="I284" i="13"/>
  <c r="I282" i="13" s="1"/>
  <c r="K284" i="13"/>
  <c r="O284" i="13"/>
  <c r="Q284" i="13"/>
  <c r="Q282" i="13" s="1"/>
  <c r="V284" i="13"/>
  <c r="V282" i="13" s="1"/>
  <c r="G290" i="13"/>
  <c r="M290" i="13" s="1"/>
  <c r="I290" i="13"/>
  <c r="I289" i="13" s="1"/>
  <c r="K290" i="13"/>
  <c r="O290" i="13"/>
  <c r="Q290" i="13"/>
  <c r="Q289" i="13" s="1"/>
  <c r="V290" i="13"/>
  <c r="G292" i="13"/>
  <c r="M292" i="13" s="1"/>
  <c r="I292" i="13"/>
  <c r="K292" i="13"/>
  <c r="O292" i="13"/>
  <c r="Q292" i="13"/>
  <c r="V292" i="13"/>
  <c r="G293" i="13"/>
  <c r="I293" i="13"/>
  <c r="K293" i="13"/>
  <c r="O293" i="13"/>
  <c r="O289" i="13" s="1"/>
  <c r="Q293" i="13"/>
  <c r="V293" i="13"/>
  <c r="G295" i="13"/>
  <c r="M295" i="13" s="1"/>
  <c r="I295" i="13"/>
  <c r="K295" i="13"/>
  <c r="O295" i="13"/>
  <c r="Q295" i="13"/>
  <c r="V295" i="13"/>
  <c r="G299" i="13"/>
  <c r="I299" i="13"/>
  <c r="K299" i="13"/>
  <c r="M299" i="13"/>
  <c r="O299" i="13"/>
  <c r="Q299" i="13"/>
  <c r="V299" i="13"/>
  <c r="G304" i="13"/>
  <c r="M304" i="13" s="1"/>
  <c r="I304" i="13"/>
  <c r="K304" i="13"/>
  <c r="O304" i="13"/>
  <c r="O294" i="13" s="1"/>
  <c r="Q304" i="13"/>
  <c r="V304" i="13"/>
  <c r="G308" i="13"/>
  <c r="M308" i="13" s="1"/>
  <c r="I308" i="13"/>
  <c r="K308" i="13"/>
  <c r="O308" i="13"/>
  <c r="Q308" i="13"/>
  <c r="V308" i="13"/>
  <c r="G312" i="13"/>
  <c r="I312" i="13"/>
  <c r="K312" i="13"/>
  <c r="M312" i="13"/>
  <c r="O312" i="13"/>
  <c r="Q312" i="13"/>
  <c r="V312" i="13"/>
  <c r="G316" i="13"/>
  <c r="M316" i="13" s="1"/>
  <c r="I316" i="13"/>
  <c r="K316" i="13"/>
  <c r="O316" i="13"/>
  <c r="Q316" i="13"/>
  <c r="V316" i="13"/>
  <c r="AE321" i="13"/>
  <c r="G9" i="12"/>
  <c r="I9" i="12"/>
  <c r="I8" i="12" s="1"/>
  <c r="K9" i="12"/>
  <c r="K8" i="12" s="1"/>
  <c r="O9" i="12"/>
  <c r="O8" i="12" s="1"/>
  <c r="Q9" i="12"/>
  <c r="Q8" i="12" s="1"/>
  <c r="V9" i="12"/>
  <c r="V8" i="12" s="1"/>
  <c r="AE12" i="12"/>
  <c r="F40" i="1" s="1"/>
  <c r="I20" i="1"/>
  <c r="H46" i="1"/>
  <c r="M21" i="14" l="1"/>
  <c r="M20" i="14" s="1"/>
  <c r="M11" i="14"/>
  <c r="M10" i="14" s="1"/>
  <c r="G22" i="14"/>
  <c r="I81" i="1" s="1"/>
  <c r="M19" i="14"/>
  <c r="M18" i="14" s="1"/>
  <c r="G14" i="14"/>
  <c r="I77" i="1" s="1"/>
  <c r="F43" i="1"/>
  <c r="AF25" i="14"/>
  <c r="G45" i="1" s="1"/>
  <c r="I45" i="1" s="1"/>
  <c r="G44" i="1"/>
  <c r="M9" i="12"/>
  <c r="M8" i="12" s="1"/>
  <c r="AF12" i="12"/>
  <c r="G8" i="12"/>
  <c r="I294" i="13"/>
  <c r="G282" i="13"/>
  <c r="I74" i="1" s="1"/>
  <c r="M283" i="13"/>
  <c r="M200" i="13"/>
  <c r="K270" i="13"/>
  <c r="V260" i="13"/>
  <c r="K260" i="13"/>
  <c r="K247" i="13"/>
  <c r="K233" i="13"/>
  <c r="G221" i="13"/>
  <c r="I67" i="1" s="1"/>
  <c r="V200" i="13"/>
  <c r="K200" i="13"/>
  <c r="Q175" i="13"/>
  <c r="V89" i="13"/>
  <c r="I89" i="13"/>
  <c r="V77" i="13"/>
  <c r="O77" i="13"/>
  <c r="Q72" i="13"/>
  <c r="M72" i="13"/>
  <c r="V55" i="13"/>
  <c r="K55" i="13"/>
  <c r="V21" i="13"/>
  <c r="O21" i="13"/>
  <c r="K8" i="13"/>
  <c r="G12" i="14"/>
  <c r="I76" i="1" s="1"/>
  <c r="F39" i="1"/>
  <c r="F41" i="1"/>
  <c r="F44" i="1"/>
  <c r="I44" i="1" s="1"/>
  <c r="Q294" i="13"/>
  <c r="V247" i="13"/>
  <c r="I8" i="13"/>
  <c r="Q270" i="13"/>
  <c r="Q247" i="13"/>
  <c r="Q239" i="13"/>
  <c r="M239" i="13"/>
  <c r="Q233" i="13"/>
  <c r="I225" i="13"/>
  <c r="O225" i="13"/>
  <c r="G219" i="13"/>
  <c r="I66" i="1" s="1"/>
  <c r="Q200" i="13"/>
  <c r="V175" i="13"/>
  <c r="K175" i="13"/>
  <c r="O89" i="13"/>
  <c r="I77" i="13"/>
  <c r="K72" i="13"/>
  <c r="G72" i="13"/>
  <c r="I58" i="1" s="1"/>
  <c r="Q62" i="13"/>
  <c r="M62" i="13"/>
  <c r="I21" i="13"/>
  <c r="Q8" i="13"/>
  <c r="G16" i="14"/>
  <c r="I78" i="1" s="1"/>
  <c r="I18" i="1" s="1"/>
  <c r="I247" i="13"/>
  <c r="I233" i="13"/>
  <c r="K225" i="13"/>
  <c r="Q89" i="13"/>
  <c r="V8" i="13"/>
  <c r="V294" i="13"/>
  <c r="K294" i="13"/>
  <c r="G289" i="13"/>
  <c r="I75" i="1" s="1"/>
  <c r="V289" i="13"/>
  <c r="K289" i="13"/>
  <c r="O247" i="13"/>
  <c r="V233" i="13"/>
  <c r="O233" i="13"/>
  <c r="Q225" i="13"/>
  <c r="O200" i="13"/>
  <c r="G200" i="13"/>
  <c r="I63" i="1" s="1"/>
  <c r="I175" i="13"/>
  <c r="O175" i="13"/>
  <c r="G175" i="13"/>
  <c r="I62" i="1" s="1"/>
  <c r="G169" i="13"/>
  <c r="I61" i="1" s="1"/>
  <c r="K89" i="13"/>
  <c r="K77" i="13"/>
  <c r="Q77" i="13"/>
  <c r="M77" i="13"/>
  <c r="V72" i="13"/>
  <c r="I72" i="13"/>
  <c r="O55" i="13"/>
  <c r="G55" i="13"/>
  <c r="I56" i="1" s="1"/>
  <c r="K21" i="13"/>
  <c r="Q21" i="13"/>
  <c r="O8" i="13"/>
  <c r="G8" i="14"/>
  <c r="M175" i="13"/>
  <c r="M282" i="13"/>
  <c r="M221" i="13"/>
  <c r="M89" i="13"/>
  <c r="M294" i="13"/>
  <c r="M247" i="13"/>
  <c r="M233" i="13"/>
  <c r="M8" i="13"/>
  <c r="M21" i="13"/>
  <c r="G294" i="13"/>
  <c r="I82" i="1" s="1"/>
  <c r="M293" i="13"/>
  <c r="M289" i="13" s="1"/>
  <c r="M276" i="13"/>
  <c r="M270" i="13" s="1"/>
  <c r="G233" i="13"/>
  <c r="I69" i="1" s="1"/>
  <c r="G77" i="13"/>
  <c r="I59" i="1" s="1"/>
  <c r="G52" i="13"/>
  <c r="I55" i="1" s="1"/>
  <c r="G21" i="13"/>
  <c r="I54" i="1" s="1"/>
  <c r="G247" i="13"/>
  <c r="I71" i="1" s="1"/>
  <c r="G89" i="13"/>
  <c r="I60" i="1" s="1"/>
  <c r="G8" i="13"/>
  <c r="M265" i="13"/>
  <c r="M260" i="13" s="1"/>
  <c r="M229" i="13"/>
  <c r="M225" i="13" s="1"/>
  <c r="J28" i="1"/>
  <c r="J26" i="1"/>
  <c r="G38" i="1"/>
  <c r="F38" i="1"/>
  <c r="J23" i="1"/>
  <c r="J24" i="1"/>
  <c r="J25" i="1"/>
  <c r="J27" i="1"/>
  <c r="E24" i="1"/>
  <c r="G24" i="1"/>
  <c r="E26" i="1"/>
  <c r="G26" i="1"/>
  <c r="G43" i="1" l="1"/>
  <c r="I43" i="1" s="1"/>
  <c r="F46" i="1"/>
  <c r="G23" i="1" s="1"/>
  <c r="I83" i="1"/>
  <c r="I19" i="1" s="1"/>
  <c r="G12" i="12"/>
  <c r="I64" i="1"/>
  <c r="I17" i="1" s="1"/>
  <c r="G25" i="14"/>
  <c r="I41" i="1"/>
  <c r="I53" i="1"/>
  <c r="G321" i="13"/>
  <c r="G41" i="1"/>
  <c r="G39" i="1"/>
  <c r="G46" i="1" s="1"/>
  <c r="G25" i="1" s="1"/>
  <c r="G40" i="1"/>
  <c r="I40" i="1" s="1"/>
  <c r="A27" i="1" l="1"/>
  <c r="A28" i="1" s="1"/>
  <c r="G28" i="1" s="1"/>
  <c r="G27" i="1" s="1"/>
  <c r="G29" i="1" s="1"/>
  <c r="I39" i="1"/>
  <c r="I46" i="1" s="1"/>
  <c r="I84" i="1"/>
  <c r="I16" i="1"/>
  <c r="I21" i="1" s="1"/>
  <c r="J83" i="1" l="1"/>
  <c r="J60" i="1"/>
  <c r="J64" i="1"/>
  <c r="J72" i="1"/>
  <c r="J80" i="1"/>
  <c r="J57" i="1"/>
  <c r="J65" i="1"/>
  <c r="J73" i="1"/>
  <c r="J81" i="1"/>
  <c r="J58" i="1"/>
  <c r="J68" i="1"/>
  <c r="J76" i="1"/>
  <c r="J53" i="1"/>
  <c r="J61" i="1"/>
  <c r="J77" i="1"/>
  <c r="J55" i="1"/>
  <c r="J62" i="1"/>
  <c r="J70" i="1"/>
  <c r="J78" i="1"/>
  <c r="J54" i="1"/>
  <c r="J63" i="1"/>
  <c r="J71" i="1"/>
  <c r="J79" i="1"/>
  <c r="J56" i="1"/>
  <c r="J66" i="1"/>
  <c r="J74" i="1"/>
  <c r="J82" i="1"/>
  <c r="J59" i="1"/>
  <c r="J67" i="1"/>
  <c r="J75" i="1"/>
  <c r="J69" i="1"/>
  <c r="J43" i="1"/>
  <c r="J39" i="1"/>
  <c r="J46" i="1" s="1"/>
  <c r="J45" i="1"/>
  <c r="J44" i="1"/>
  <c r="J40" i="1"/>
  <c r="J41" i="1"/>
  <c r="J8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107EBC2B-400B-4CAD-8B10-2E2030DAA94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5F004F2-F3FF-40E1-A50C-318D2F9123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FD8F4627-42C8-47AD-9BB5-EBB7B41A569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22C91DD-FB28-4212-9B56-A86939E2615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1B72CA87-4066-4877-8631-8DB8B8017E7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786BB21-41EC-4D20-A037-9377AA6DCFE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<sst xmlns="http://schemas.openxmlformats.org/spreadsheetml/2006/main" count="1731" uniqueCount="574">
  <si>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</si>
  <si>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</si>
  <si>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</si>
  <si>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</si>
  <si>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</si>
  <si>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</si>
  <si>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</si>
  <si>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</si>
  <si>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</si>
  <si>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</si>
  <si>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</si>
  <si>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</si>
  <si>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</si>
  <si>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</si>
  <si>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</si>
  <si>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</si>
  <si>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</si>
  <si>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</si>
  <si>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</si>
  <si>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</si>
  <si>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</si>
  <si>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</si>
  <si>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</si>
  <si>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</si>
  <si>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</si>
  <si>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</si>
  <si>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</si>
  <si>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</si>
  <si>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</si>
  <si>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</si>
  <si>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</si>
  <si>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</si>
  <si>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</si>
  <si>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</si>
  <si>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</si>
  <si>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</si>
  <si>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</si>
  <si>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</si>
  <si>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</si>
  <si>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</si>
  <si>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</si>
  <si>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</si>
  <si>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</si>
  <si>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2020/20 PaK</t>
  </si>
  <si>
    <t>PřF-přestavba m.č. 1S12 v pavilonu A8-UKB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</si>
  <si>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</si>
  <si>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</si>
  <si>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</si>
  <si>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</si>
  <si>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</si>
  <si>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</si>
  <si>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</si>
  <si>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</si>
  <si>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</si>
  <si>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</si>
  <si>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</si>
  <si>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</si>
  <si>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</si>
  <si>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</si>
  <si>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</si>
  <si>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</si>
  <si>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 xml:space="preserve">SO II-304 </t>
  </si>
  <si>
    <t>Pavilon A8</t>
  </si>
  <si>
    <t>1</t>
  </si>
  <si>
    <t>stavební část</t>
  </si>
  <si>
    <t>2</t>
  </si>
  <si>
    <t>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</si>
  <si>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</si>
  <si>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</si>
  <si>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</si>
  <si>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</si>
  <si>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</si>
  <si>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</si>
  <si>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</si>
  <si>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</si>
  <si>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</si>
  <si>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</si>
  <si>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</si>
  <si>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</si>
  <si>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</si>
  <si>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</si>
  <si>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</si>
  <si>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</si>
  <si>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</si>
  <si>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</si>
  <si>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</si>
  <si>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</si>
  <si>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</si>
  <si>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</si>
  <si>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</si>
  <si>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</si>
  <si>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</si>
  <si>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</si>
  <si>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720</t>
  </si>
  <si>
    <t>Zdravotechnická instalace</t>
  </si>
  <si>
    <t>730</t>
  </si>
  <si>
    <t>Ústřední vytápění</t>
  </si>
  <si>
    <t>760-O</t>
  </si>
  <si>
    <t>ostatní výrobky</t>
  </si>
  <si>
    <t>766</t>
  </si>
  <si>
    <t>Konstrukce truhlářské</t>
  </si>
  <si>
    <t>767</t>
  </si>
  <si>
    <t>Konstrukce zámečnické</t>
  </si>
  <si>
    <t>768</t>
  </si>
  <si>
    <t>Podhledy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</si>
  <si>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</si>
  <si>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</si>
  <si>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</si>
  <si>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</si>
  <si>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</si>
  <si>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</si>
  <si>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</si>
  <si>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</si>
  <si>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</si>
  <si>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</si>
  <si>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790 5</t>
  </si>
  <si>
    <t>Požární výrobky</t>
  </si>
  <si>
    <t>796-1</t>
  </si>
  <si>
    <t>Technické plyny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</si>
  <si>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</si>
  <si>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</si>
  <si>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</si>
  <si>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</si>
  <si>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</si>
  <si>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</si>
  <si>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</si>
  <si>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</si>
  <si>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M24 ch</t>
  </si>
  <si>
    <t>Chlazení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</si>
  <si>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</si>
  <si>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</si>
  <si>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</si>
  <si>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</si>
  <si>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</si>
  <si>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</si>
  <si>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</si>
  <si>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</si>
  <si>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</si>
  <si>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</si>
  <si>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</si>
  <si>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</si>
  <si>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</si>
  <si>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</si>
  <si>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</si>
  <si>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</si>
  <si>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</si>
  <si>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</si>
  <si>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</si>
  <si>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</si>
  <si>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</si>
  <si>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</si>
  <si>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</si>
  <si>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</si>
  <si>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</si>
  <si>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</si>
  <si>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</si>
  <si>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</si>
  <si>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</si>
  <si>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</si>
  <si>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</si>
  <si>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</si>
  <si>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</si>
  <si>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</si>
  <si>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</si>
  <si>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</si>
  <si>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</t>
  </si>
  <si>
    <t>vedlejší a ostatní náklady</t>
  </si>
  <si>
    <t>Soubor</t>
  </si>
  <si>
    <t>Vlastní</t>
  </si>
  <si>
    <t>Indiv</t>
  </si>
  <si>
    <t>VRN</t>
  </si>
  <si>
    <t>POL99_2</t>
  </si>
  <si>
    <t>POP</t>
  </si>
  <si>
    <t>SUM</t>
  </si>
  <si>
    <t>END</t>
  </si>
  <si>
    <t>Položkový soupis prací a dodávek</t>
  </si>
  <si>
    <t>317121151R00</t>
  </si>
  <si>
    <t>Montáž ŽB překladů dodatečně do připravených rýh o světlosti otvoru do 1050 mm</t>
  </si>
  <si>
    <t>kus</t>
  </si>
  <si>
    <t>801-4</t>
  </si>
  <si>
    <t>RTS 20/ II</t>
  </si>
  <si>
    <t>Práce</t>
  </si>
  <si>
    <t>POL1_</t>
  </si>
  <si>
    <t>včetně pomocného pracovního lešení</t>
  </si>
  <si>
    <t>SPI</t>
  </si>
  <si>
    <t>317121251R00</t>
  </si>
  <si>
    <t>Montáž ŽB překladů dodatečně do připravených rýh o světlosti otvoru přes 1050 mm do 1800 mm</t>
  </si>
  <si>
    <t>317944311RT2</t>
  </si>
  <si>
    <t>Dodání a osazení válcovaných nosníků do připravených otvorů I 100</t>
  </si>
  <si>
    <t>t</t>
  </si>
  <si>
    <t>bez zazdění hlav, s nařezáním nosníků na potřebný rozměr,</t>
  </si>
  <si>
    <t>Z2 : ,95*8,34*,001</t>
  </si>
  <si>
    <t>VV</t>
  </si>
  <si>
    <t>346244381RT2</t>
  </si>
  <si>
    <t>Plentování ocelových nosníků jednostranné výšky do 200 mm</t>
  </si>
  <si>
    <t>m2</t>
  </si>
  <si>
    <t>801-1</t>
  </si>
  <si>
    <t>jakýmikoliv cihlami,</t>
  </si>
  <si>
    <t>Z2 : ,95*,1</t>
  </si>
  <si>
    <t>593211060R</t>
  </si>
  <si>
    <t>překlad nosný železobetonový; RZP; vylehčený dutinou; l = 119,0 cm; š = 11,5 cm; h = 19,0 cm</t>
  </si>
  <si>
    <t>SPCM</t>
  </si>
  <si>
    <t>Specifikace</t>
  </si>
  <si>
    <t>POL3_</t>
  </si>
  <si>
    <t>593211085R</t>
  </si>
  <si>
    <t>překlad nosný železobetonový; RZP; vylehčený dutinou; l = 209,0 cm; š = 11,5 cm; h = 19,0 cm</t>
  </si>
  <si>
    <t>340236212RT2</t>
  </si>
  <si>
    <t>Zazdívka otvorů o ploše přes 0,0225 m2 do 0,09 m2 v příčkách nebo stěnách cihlami  pálenými  tloušťky nad 100 mm</t>
  </si>
  <si>
    <t>pozn.4 : 2</t>
  </si>
  <si>
    <t>342261212RT1</t>
  </si>
  <si>
    <t>Příčky z desek sádrokartonových dvojité opláštění, jednoduchá konstrukce CW 75 tloušťka příčky 125 mm, desky standard, tloušťky12,5 mm, tloušťka izolace 50 mm, požární odolnost EI 60</t>
  </si>
  <si>
    <t>zřízení nosné konstrukce příčky, vložení tepelné izolace tl. do 5 cm, montáž desek, tmelení spár Q2 a úprava rohů. Včetně dodávek materiálu.</t>
  </si>
  <si>
    <t>1,1*2,1</t>
  </si>
  <si>
    <t>342263998R00</t>
  </si>
  <si>
    <t>Úpravy, doplňkové práce a příplatky pro sádrokartonové a sádrovláknité příčky příplatky za plochy do 2 m2</t>
  </si>
  <si>
    <t>342266211RT2</t>
  </si>
  <si>
    <t>Předstěny opláštěné sádrokartonovými deskami suchá omítka - předstěna lepená tloušťka desky 12,5 mm, protipožární</t>
  </si>
  <si>
    <t>1S12 : 2*5,15*3,31</t>
  </si>
  <si>
    <t>342266111RA1</t>
  </si>
  <si>
    <t>Předstěny opláštěné sádrokartonovými deskami obklad stěn sádrokartonem na ocelovou konstrukci z profilů CW 50 tloušťka desky 12, 5 mm, standard, bez izolace</t>
  </si>
  <si>
    <t>(,8+,178)*3,31</t>
  </si>
  <si>
    <t>342266998R00</t>
  </si>
  <si>
    <t>Předstěny opláštěné sádrokartonovými deskami příplatky příplatek pro obklad za plochu do 2 m2</t>
  </si>
  <si>
    <t>Začátek provozního součtu</t>
  </si>
  <si>
    <t xml:space="preserve">  (,8+,178)*3,31</t>
  </si>
  <si>
    <t xml:space="preserve">  1-3np pozn.P1 : ,6*,6*3</t>
  </si>
  <si>
    <t xml:space="preserve">  pozn.1 : ,7*3,31</t>
  </si>
  <si>
    <t>Konec provozního součtu</t>
  </si>
  <si>
    <t>6,63418*2</t>
  </si>
  <si>
    <t>g3 : (1,75+,1)*3,31</t>
  </si>
  <si>
    <t>762431230RT2</t>
  </si>
  <si>
    <t>Obložení stěn s dodávkou_x000D_
 sádrokartonem, tloušťky 12,5 mm</t>
  </si>
  <si>
    <t>800-762</t>
  </si>
  <si>
    <t>762495000R00</t>
  </si>
  <si>
    <t>Spojovací a ochranné prostředky hřebíky, vruty</t>
  </si>
  <si>
    <t>34209</t>
  </si>
  <si>
    <t>ztužující příčník pro ukotvení konzoly do SDK příčky - kompl.dod+mtz</t>
  </si>
  <si>
    <t>pozn.6 : 1,75</t>
  </si>
  <si>
    <t>342266111RTx</t>
  </si>
  <si>
    <t>Obklad stěn sádrokartonem na ocelovou kci 2x desky protipožární tl.12,5 mm, miner.izol tl.10 cm</t>
  </si>
  <si>
    <t>1-3np pozn.P1 : ,6*,6*3</t>
  </si>
  <si>
    <t>342266111RTy</t>
  </si>
  <si>
    <t>Obklad stěn sádrokartonem na ocelovou konstrukci, desky standard impreg.tl. 12,5 mm 2x, bez izolace</t>
  </si>
  <si>
    <t>pozn.1 : ,7*3,31</t>
  </si>
  <si>
    <t>413232211RT2</t>
  </si>
  <si>
    <t>Zazdívka zhlaví jakýmikoliv cihlami pálenými válcovaných nosníků výšky do 150 mm</t>
  </si>
  <si>
    <t>Z2 : 2</t>
  </si>
  <si>
    <t>612421626R00</t>
  </si>
  <si>
    <t>Omítky vnitřní stěn vápenné nebo vápenocementové v podlaží i ve schodišti hladké</t>
  </si>
  <si>
    <t>1S11 : 2,6*1,727-,8*1,97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</si>
  <si>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</si>
  <si>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</si>
  <si>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</si>
  <si>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,3*(2,02*2+2,2)*2</t>
  </si>
  <si>
    <t>,3*(2,02*2+1,5)</t>
  </si>
  <si>
    <t>631571005R00</t>
  </si>
  <si>
    <t>Násyp pod podlahy z kameniva z kameniva_x000D_
 z kačírku frakce 22-32 mm</t>
  </si>
  <si>
    <t>m3</t>
  </si>
  <si>
    <t>pod mazaniny a dlažby, popř. na plochých střechách, vodorovný nebo ve spádu, s udusáním a urovnáním povrchu,</t>
  </si>
  <si>
    <t>,8*,8*,12</t>
  </si>
  <si>
    <t>632441014RT3</t>
  </si>
  <si>
    <t>Potěr litý anhydritový anhydritový, pevnost v tlaku 30 MPa, pokládaná plocha do 100 m2, tloušťka 45 mm</t>
  </si>
  <si>
    <t>dovoz směsi, doprava pomocí šnekového čerpadla, lití hadicí na plochu, dvojí (křížem vedené) rozvlnění hrazdami</t>
  </si>
  <si>
    <t>K1 : ,1</t>
  </si>
  <si>
    <t>632441491R00</t>
  </si>
  <si>
    <t xml:space="preserve">Potěr litý anhydritový broušení anhydritových potěrů </t>
  </si>
  <si>
    <t>941955002R00</t>
  </si>
  <si>
    <t>Lešení lehké pracovní pomocné pomocné, o výšce lešeňové podlahy přes 1,2 do 1,9 m</t>
  </si>
  <si>
    <t>800-3</t>
  </si>
  <si>
    <t>1np : 20+18,02+10,32+10,5+18,02+3*2,0</t>
  </si>
  <si>
    <t>941955003R00</t>
  </si>
  <si>
    <t>Lešení lehké pracovní pomocné pomocné, o výšce lešeňové podlahy přes 1,9 do 2,5 m</t>
  </si>
  <si>
    <t>pozn.2  1-3np  cca : 2,0*3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</si>
  <si>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</si>
  <si>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</si>
  <si>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111 cca : 6,675*11,856-4,725*1,15</t>
  </si>
  <si>
    <t>214,313 : 6,275*4,862*2</t>
  </si>
  <si>
    <t>1np   cca : 12*18</t>
  </si>
  <si>
    <t>953921115R00</t>
  </si>
  <si>
    <t>Dlaždice betonové na ploché střechy o rozměru 500 x 500 x 60 mm</t>
  </si>
  <si>
    <t>kladené jednotlivě volně s mezerami nasucho (např. pro schůdnost po měkké krytině, pro trvalé zatížení krytiny)</t>
  </si>
  <si>
    <t>953921116R00</t>
  </si>
  <si>
    <t>Dlaždice betonové na ploché střechy příplatek za čtverce z asfaltové lepenky_x000D_
 pro dlaždice o rozměru 500 x 500 x 60 mm</t>
  </si>
  <si>
    <t>950</t>
  </si>
  <si>
    <t>ochrana podlah před poškozením během stavby-zřízení+odstranění</t>
  </si>
  <si>
    <t>1pp : (4,2*8,5+1,5*3,5)+18,02+10,32+10,32+30</t>
  </si>
  <si>
    <t>1np-3np cca : 3*15</t>
  </si>
  <si>
    <t>964011211R00</t>
  </si>
  <si>
    <t>Vybourání železobetonových prefabrikovaných překladů délky do 3 mm, hmotnosti do 50 kg/m</t>
  </si>
  <si>
    <t>801-3</t>
  </si>
  <si>
    <t>uložených ve zdivu, včetně pomocného lešení o výšce podlahy do 1900 mm a pro zatížení do 1,5 kPa  (150 kg/m2),</t>
  </si>
  <si>
    <t>f : 1,2*,12*,24</t>
  </si>
  <si>
    <t>965048515R00</t>
  </si>
  <si>
    <t>Broušení betonového povrchu do tloušťky 5 mm</t>
  </si>
  <si>
    <t>a : 18,02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</si>
  <si>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</si>
  <si>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</si>
  <si>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</si>
  <si>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b1 : 1</t>
  </si>
  <si>
    <t>b2 : 1</t>
  </si>
  <si>
    <t>d : 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</si>
  <si>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</si>
  <si>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</si>
  <si>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c : ,8*1,97*2</t>
  </si>
  <si>
    <t>970051100R00</t>
  </si>
  <si>
    <t>Jádrové vrtání, kruhové prostupy v železobetonu jádrové vrtání , do D 100 mm</t>
  </si>
  <si>
    <t>m</t>
  </si>
  <si>
    <t>3,2,1np : ,2*2+,49</t>
  </si>
  <si>
    <t>970051160R00</t>
  </si>
  <si>
    <t>Jádrové vrtání, kruhové prostupy v železobetonu jádrové vrtání , do D 160 mm</t>
  </si>
  <si>
    <t>střecha : ,12</t>
  </si>
  <si>
    <t>971033241R00</t>
  </si>
  <si>
    <t>Vybourání otvorů ve zdivu cihelném z jakýchkoliv cihel pálených_x000D_
 na jakoukoliv maltu vápenou nebo vápenocementovou, plochy do 0,0225 m2, tloušťky do 300 mm</t>
  </si>
  <si>
    <t>základovém nebo nadzákladovém,</t>
  </si>
  <si>
    <t>1pp : 1</t>
  </si>
  <si>
    <t>971033331R00</t>
  </si>
  <si>
    <t>Vybourání otvorů ve zdivu cihelném z jakýchkoliv cihel pálených_x000D_
 na jakoukoliv maltu vápenou nebo vápenocementovou, plochy do 0,09 m2, tloušťky do 150 mm</t>
  </si>
  <si>
    <t>Včetně pomocného lešení o výšce podlahy do 1900 mm a pro zatížení do 1,5 kPa  (150 kg/m2).</t>
  </si>
  <si>
    <t>1pp : 2</t>
  </si>
  <si>
    <t>971033341R00</t>
  </si>
  <si>
    <t>Vybourání otvorů ve zdivu cihelném z jakýchkoliv cihel pálených_x000D_
 na jakoukoliv maltu vápenou nebo vápenocementovou, plochy do 0,09 m2, tloušťky do 300 mm</t>
  </si>
  <si>
    <t>971033631R00</t>
  </si>
  <si>
    <t>Vybourání otvorů ve zdivu cihelném z jakýchkoliv cihel pálených_x000D_
 na jakoukoliv maltu vápenou nebo vápenocementovou, plochy do 4 m2, tloušťky do 150 mm</t>
  </si>
  <si>
    <t>1pp : (,9+,8)*2,02</t>
  </si>
  <si>
    <t>974031664R00</t>
  </si>
  <si>
    <t>Vysekání rýh v jakémkoliv zdivu cihelném pro vtahování nosníků do zdí, před vybouráním otvorů_x000D_
 do hloubky 150 mm, při výšce nosníku do 150 mm</t>
  </si>
  <si>
    <t>Z2 : ,95</t>
  </si>
  <si>
    <t>974031666R00</t>
  </si>
  <si>
    <t>Vysekání rýh v jakémkoliv zdivu cihelném pro vtahování nosníků do zdí, před vybouráním otvorů_x000D_
 do hloubky 150 mm, při výšce nosníku do 250 mm</t>
  </si>
  <si>
    <t>1pp : 2,1+1,2</t>
  </si>
  <si>
    <t>974054711R00</t>
  </si>
  <si>
    <t>Dodatečné vyřezání otvoru ve stěně ze sádrokartonových desek, plochy do 0,25 m2</t>
  </si>
  <si>
    <t>6+3</t>
  </si>
  <si>
    <t>974054712R00</t>
  </si>
  <si>
    <t>Dodatečné vyřezání otvoru ve stěně ze sádrokartonových desek, nad 0,25 m2 do 0,5 m2</t>
  </si>
  <si>
    <t>975032241R00</t>
  </si>
  <si>
    <t>Podchycení příček dřevěnou výztuhou do výšky podchycení 3 m_x000D_
 při tloušťce zdiva do 150 mm, při délce podchycení do 3 m</t>
  </si>
  <si>
    <t>vybourání otvorů pro podvléknutí vynášecích trámů a oboustranné vynesení podchycené konstrukce</t>
  </si>
  <si>
    <t>Včetně:</t>
  </si>
  <si>
    <t>- vybourání otvorů pro podvléknutí vynášecích trámů,</t>
  </si>
  <si>
    <t>- oboustranného vynesení podchycené konstrukce.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</si>
  <si>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</si>
  <si>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</si>
  <si>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</si>
  <si>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e : 2,6*(3,175+1,727+,915)</t>
  </si>
  <si>
    <t>712300831RT1</t>
  </si>
  <si>
    <t>Odstranění povlakové krytiny a mechu na střechách plochých do 10° povlakové krytiny_x000D_
 jednovrstvé, z ploch jednotlivě do 10 m</t>
  </si>
  <si>
    <t>800-711</t>
  </si>
  <si>
    <t>0,8*,8*7</t>
  </si>
  <si>
    <t>712990813RT1</t>
  </si>
  <si>
    <t>Odstranění povlakové krytiny střech ostatní násypu nebo nánosu do 10° tloušťky přes 50 do 100 mm, z ploch jednotlivě do 10 m</t>
  </si>
  <si>
    <t>0,8*,8</t>
  </si>
  <si>
    <t>712990816RT1</t>
  </si>
  <si>
    <t>Odstranění povlakové krytiny střech ostatní příplatek k cěně za každých dalších 50 mm tloušťky násypu, z ploch jednotlivě do 10 m</t>
  </si>
  <si>
    <t>713103121R00</t>
  </si>
  <si>
    <t>Odstranění tepelné izolace z desek, lamel, rohoží, pásů a foukané izolace stěn, volně uložené, z minerálních desek, lamel, rohoží a pásů, tloušťky do 100 mm</t>
  </si>
  <si>
    <t>800-713</t>
  </si>
  <si>
    <t>g1 : 1,6*3,31</t>
  </si>
  <si>
    <t>713104121R00</t>
  </si>
  <si>
    <t>Odstranění tepelné izolace z desek, lamel, rohoží, pásů a foukané izolace plochých střech, volně uložené, z minerálních desek, lamel, rohoží a pásů, tloušťky do 100 mm</t>
  </si>
  <si>
    <t>0,8*,8*4</t>
  </si>
  <si>
    <t>766111820R00</t>
  </si>
  <si>
    <t>Demontáž dřevěných stěn plných</t>
  </si>
  <si>
    <t>800-766</t>
  </si>
  <si>
    <t>včetně demontáže lišt a vysklení,</t>
  </si>
  <si>
    <t>d : 1,05*2,1</t>
  </si>
  <si>
    <t>767137801R00</t>
  </si>
  <si>
    <t>Demontáž stěn a příček z plechu příček sádrokartonových_x000D_
 roštu</t>
  </si>
  <si>
    <t>800-767</t>
  </si>
  <si>
    <t>767137803R00</t>
  </si>
  <si>
    <t>Demontáž stěn a příček z plechu příček sádrokartonových_x000D_
 desek do suti</t>
  </si>
  <si>
    <t>g1 : 1,6*3,31*2</t>
  </si>
  <si>
    <t>g3 : 1,75*3,31</t>
  </si>
  <si>
    <t>1-3np pozn.P1 : ,6*,6*2*3</t>
  </si>
  <si>
    <t>776401800RT1</t>
  </si>
  <si>
    <t>Demontáž soklíků nebo lišt pryžových nebo PVC odstranění a uložení na hromady</t>
  </si>
  <si>
    <t>800-775</t>
  </si>
  <si>
    <t>a : 5,15*2+3,554*2+1,6*2-,8</t>
  </si>
  <si>
    <t>776511810R00</t>
  </si>
  <si>
    <t>Odstranění povlakových podlah z nášlapné plochy lepených, bez podložky, z ploch přes 20 m2</t>
  </si>
  <si>
    <t>96 k1</t>
  </si>
  <si>
    <t>k1-demontáž nábytkového vybavení z místnosti 1S12 a uschování dle pokynů investora</t>
  </si>
  <si>
    <t>soubor</t>
  </si>
  <si>
    <t>96 k2</t>
  </si>
  <si>
    <t>k2-demontáž nábytkového vybavení z místnosti 1S08 , uschování  po dobu stavby dle pokynů investora, zpětná montáž</t>
  </si>
  <si>
    <t>960-3</t>
  </si>
  <si>
    <t>ochrana nábytku a technologie laboratoří před poškozením při provádění stav.prací-zřízení+odstranění, uvedení do původního stavu</t>
  </si>
  <si>
    <t>pozn.3 1-3np : 3</t>
  </si>
  <si>
    <t>960-4</t>
  </si>
  <si>
    <t>demontáž +zpětná montážnábytkové stěny, uskladnění dle pokynů uživatel</t>
  </si>
  <si>
    <t>pozn.4 1-3np : 3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</si>
  <si>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</si>
  <si>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</si>
  <si>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</si>
  <si>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</si>
  <si>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</si>
  <si>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</si>
  <si>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1,2,3,4,5,6,7,8,10,11,13,14,15,16,17,18,19,20,21,22,24,25,26,27,28,29,30,33,37,38,39,44, : </t>
  </si>
  <si>
    <t>Součet: : 2,14557</t>
  </si>
  <si>
    <t>712351111RT4</t>
  </si>
  <si>
    <t>Povlakové krytiny střech do 10° samolepicími pásy 1 vrstva, včetně dodávky samolepicího asfaltového pásu</t>
  </si>
  <si>
    <t>,8*,8</t>
  </si>
  <si>
    <t>712371801RZ4</t>
  </si>
  <si>
    <t>Povlakové krytiny střech do 10° termoplasty volně položené,  ,  , včetně dodávky fólie, tloušťky 1,5 mm</t>
  </si>
  <si>
    <t>712391171RT1</t>
  </si>
  <si>
    <t>Textílie na střechách do 10° podkladní, položení - bez dodávky textílie</t>
  </si>
  <si>
    <t>,8*,8*2</t>
  </si>
  <si>
    <t>712391172RT1</t>
  </si>
  <si>
    <t>Textílie na střechách do 10° ochranná, položení - bez dodávky textílie</t>
  </si>
  <si>
    <t>712499096RT1</t>
  </si>
  <si>
    <t>Povlaková krytina střech do 30° ostatní příplatek k ceně za plochu jednotlivě do 2 m, natěradly a AIP</t>
  </si>
  <si>
    <t>,8*,8*6</t>
  </si>
  <si>
    <t>712499097RT1</t>
  </si>
  <si>
    <t>Povlaková krytina střech do 30° ostatní příplatek k ceně za plochu jednotlivě do 2 m, NAIP, pryžemi, termoplasty</t>
  </si>
  <si>
    <t>712801001R00</t>
  </si>
  <si>
    <t xml:space="preserve">Hydroakumul. vrstva pro zelené střechy fólií nopkovou střešní hydroizolační </t>
  </si>
  <si>
    <t>Nařezání pásů na potřebný tvar, položení fólie a přelepení spojů bez dodávky pásů.</t>
  </si>
  <si>
    <t>712378105RTx</t>
  </si>
  <si>
    <t>Prostup povlak.krytinou -napojení systémovou  manžetou  kompl.dod+mtz, průměr prostupu 125 mm</t>
  </si>
  <si>
    <t>Kalkul</t>
  </si>
  <si>
    <t>ukotvení kotevní desky šrouby, utěsnění kolem prostupu PU pěnou, přitavením manžety prostupu na parozábranu a doplnění manžety pojistnou zálivkovou hmotou</t>
  </si>
  <si>
    <t>69366198R</t>
  </si>
  <si>
    <t>geotextilie PP; funkce separační, ochranná, výztužná, filtrační; plošná hmotnost 300 g/m2; zpevněná oboustranně</t>
  </si>
  <si>
    <t>,8*,8*(2+2)*1,15</t>
  </si>
  <si>
    <t>998712102R00</t>
  </si>
  <si>
    <t>Přesun hmot pro povlakové krytiny v objektech výšky přes 6 do 12 m</t>
  </si>
  <si>
    <t>50 m vodorovně</t>
  </si>
  <si>
    <t xml:space="preserve">62,63,65,68,69,70, : </t>
  </si>
  <si>
    <t>Součet: : 0,00463</t>
  </si>
  <si>
    <t>713100941R00</t>
  </si>
  <si>
    <t>Oprava izolace běžných stavebních konstrukcí příplatek k ceně izolací stavebních konstrukcí za správkový kus vyspravení_x000D_
 střech</t>
  </si>
  <si>
    <t>(1+2+1)</t>
  </si>
  <si>
    <t>713141151R00</t>
  </si>
  <si>
    <t>Montáž tepelné izolace plochých střech kladená na sucho, jednovrstvá</t>
  </si>
  <si>
    <t>,8*,8*(1+2+1)</t>
  </si>
  <si>
    <t>283754901R</t>
  </si>
  <si>
    <t>deska izolační tepelně izol.; extrudovaný polystyren; povrch hladký; polodrážka; tl. 40,0 mm; součinitel tepelné vodivosti 0,035 W/mK; R = 1,143 m2K/W; obj. hmotnost 30,00 kg/m3</t>
  </si>
  <si>
    <t xml:space="preserve">  ,8*,8*1,1</t>
  </si>
  <si>
    <t>1,265*,615</t>
  </si>
  <si>
    <t>28375766.AR</t>
  </si>
  <si>
    <t>deska izolační EPS 100; pěnový polystyren; povrch hladký; součinitel tepelné vodivosti 0,037 W/mK; obj. hmotnost 20,00 kg/m3</t>
  </si>
  <si>
    <t>,8*,8*,08*2*1,1</t>
  </si>
  <si>
    <t>28375971R</t>
  </si>
  <si>
    <t>deska spádová, klín EPS 100; pěnový polystyren; součinitel tepelné vodivosti 0,037 W/mK</t>
  </si>
  <si>
    <t>,8*,8*,11*1,1</t>
  </si>
  <si>
    <t>998713102R00</t>
  </si>
  <si>
    <t>Přesun hmot pro izolace tepelné v objektech výšky do 12 m</t>
  </si>
  <si>
    <t xml:space="preserve">74,75,76, : </t>
  </si>
  <si>
    <t>Součet: : 0,00474</t>
  </si>
  <si>
    <t>V1</t>
  </si>
  <si>
    <t>V1-výstražná bezpečnostní tabulka pro pracoviště-elektromagnetické pole, kompl.dod+mtz dle výpisu výrobků</t>
  </si>
  <si>
    <t>ks</t>
  </si>
  <si>
    <t>..poznámka</t>
  </si>
  <si>
    <t>výrobky jsou oceněny  kompletní vč. povrch.úprav,kování, kotvení a veškerých souvisejících prvků dle výpisu výrobků</t>
  </si>
  <si>
    <t>Agregovaná položka</t>
  </si>
  <si>
    <t>POL2_</t>
  </si>
  <si>
    <t>vč.přesunu hmot,vč.zabudování</t>
  </si>
  <si>
    <t>T1</t>
  </si>
  <si>
    <t>T1-úprava dělicí stěny na WC, kompl.dod+mtz dle výpisu výrobků</t>
  </si>
  <si>
    <t>Z1</t>
  </si>
  <si>
    <t>Z1-skříňka pro uzávěry, kompl.dod+mtz dle výpisu výrobků</t>
  </si>
  <si>
    <t>Z3</t>
  </si>
  <si>
    <t>Z3 -ocel.konstrukce pro kondenzační jednotku, kompl.dod+mtz dle výpisu výrobků</t>
  </si>
  <si>
    <t>Z4</t>
  </si>
  <si>
    <t>Z4 -přístřešek s plastovým vodotěsným zasklením pro havarijní záchyt vody 1750/1800mm, kompl.dod+mtz dle výpisu výrobků</t>
  </si>
  <si>
    <t>Z5</t>
  </si>
  <si>
    <t>Z5-ukončovací nerez L profil  pro různé druhy podlah</t>
  </si>
  <si>
    <t>1,6+,8</t>
  </si>
  <si>
    <t>767- 2</t>
  </si>
  <si>
    <t>demontáž+zpětná montáž kazetového podhledu 600/600mm, vč.koncových elementů osazených na podhledu</t>
  </si>
  <si>
    <t>pozn.2  1-3np : 1,4+1,6+1,8</t>
  </si>
  <si>
    <t>P 1</t>
  </si>
  <si>
    <t>P1 podhled rastrový - kompl.dod+mtz dle výpisu, vč. nutných úprav  pro svítidla,reproduktory atd.</t>
  </si>
  <si>
    <t>P 2</t>
  </si>
  <si>
    <t>P2 demontáž a zpětná montáž akust.rastrového podhledu 600/600mm, kompl.dle výpisu výrobků</t>
  </si>
  <si>
    <t>P 3</t>
  </si>
  <si>
    <t>P3 demontáž a zpětná montáž  rastrového podhledu 600/600mm, kompl.dle výpisu výrobků</t>
  </si>
  <si>
    <t>77156</t>
  </si>
  <si>
    <t>zapravení stávajícího terac.soklíku v místě bourání</t>
  </si>
  <si>
    <t>1S01 : 4</t>
  </si>
  <si>
    <t>77157</t>
  </si>
  <si>
    <t>zatmelení otvorů po kotevních šroubech po demont.WC vodotěsným tmelem, barva dle stávajícího tmelu</t>
  </si>
  <si>
    <t>vč. dodávky a montáže silikonu.</t>
  </si>
  <si>
    <t>pozn.2 : 4</t>
  </si>
  <si>
    <t>77155</t>
  </si>
  <si>
    <t>doplnění terac. dlažby v ostění  dveří  800/125mm - kompl.dod+mtz</t>
  </si>
  <si>
    <t>K1 : 1</t>
  </si>
  <si>
    <t>7764211</t>
  </si>
  <si>
    <t>Sokl PVC fabion s podložením 16/16mm, v.100 mm,ukončení akrylátovým tmelem,svaření k podlaze, mimo podlahoviny</t>
  </si>
  <si>
    <t>1S12 : 5,15*2+3,529*2-1,7</t>
  </si>
  <si>
    <t>776521230RTx</t>
  </si>
  <si>
    <t>Lepení podlah povlakových PVC, vodivých -montáž vč.lepidla,vodivé vrtsvy a pásky,penetrace,svařování</t>
  </si>
  <si>
    <t>L1 : 18,02</t>
  </si>
  <si>
    <t>284 L</t>
  </si>
  <si>
    <t>Podlahovina  vinylová   antistatická v roli</t>
  </si>
  <si>
    <t>L1 : 18,02*1,05</t>
  </si>
  <si>
    <t>15,658*,15</t>
  </si>
  <si>
    <t>998776101R00</t>
  </si>
  <si>
    <t>Přesun hmot pro podlahy povlakové v objektech výšky do 6 m</t>
  </si>
  <si>
    <t>vodorovně do 50 m</t>
  </si>
  <si>
    <t xml:space="preserve">93,94,95, : </t>
  </si>
  <si>
    <t>Součet: : 0,07263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</si>
  <si>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</si>
  <si>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</si>
  <si>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</si>
  <si>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</si>
  <si>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</si>
  <si>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998777101R00</t>
  </si>
  <si>
    <t>Přesun hmot pro podlahy syntetické v objektech výšky do 6 m</t>
  </si>
  <si>
    <t xml:space="preserve">97,98, : </t>
  </si>
  <si>
    <t>Součet: : 0,05766</t>
  </si>
  <si>
    <t>781101210RT2</t>
  </si>
  <si>
    <t>Příprava podkladu pod obklady penetrace podkladu pod obklady</t>
  </si>
  <si>
    <t>800-771</t>
  </si>
  <si>
    <t>včetně dodávky materiálu.</t>
  </si>
  <si>
    <t>1S11 : 2,6*(3,175+1,727+,915)-,8*1,97</t>
  </si>
  <si>
    <t>781415015RT2</t>
  </si>
  <si>
    <t>Montáž obkladů vnitřních z obkládaček pórovinových montáž obkladů vnitřních  z obkladaček pórovinových do tmele  , 200 x 200, nebo 300 x 150 mm, lepených do flexibilního tmele</t>
  </si>
  <si>
    <t>597813604R</t>
  </si>
  <si>
    <t>obklad keramický š = 198 mm; l = 198 mm; h = 6,5 mm; pro interiér; barva světle béžová; mat</t>
  </si>
  <si>
    <t>1S11 : (2,6*(3,175+1,727+,915)-,8*1,97)*1,05</t>
  </si>
  <si>
    <t>998781101R00</t>
  </si>
  <si>
    <t>Přesun hmot pro obklady keramické v objektech výšky do 6 m</t>
  </si>
  <si>
    <t xml:space="preserve">100,101,102, : </t>
  </si>
  <si>
    <t>Součet: : 0,20688</t>
  </si>
  <si>
    <t>784191101R00</t>
  </si>
  <si>
    <t>Příprava povrchu Penetrace (napouštění) podkladu disperzní, jednonásobná</t>
  </si>
  <si>
    <t>800-784</t>
  </si>
  <si>
    <t>784195212R00</t>
  </si>
  <si>
    <t>Malby z malířských směsí otěruvzdorných,  , bělost 82 %, dvojnásobné</t>
  </si>
  <si>
    <t>1S12 : 2,6*(5,15*2+3,529*2)</t>
  </si>
  <si>
    <t>1S08 : 2,6*(5,15*2+3,519*2+1,6*2)</t>
  </si>
  <si>
    <t>1S01 : 2,55*(4,15+11,75*2)</t>
  </si>
  <si>
    <t>pozn.5 1-3np : ,8*4,275+2,8*5,075*2</t>
  </si>
  <si>
    <t>P1</t>
  </si>
  <si>
    <t>P1-dřevěné požární dveře (900+700)/1970mm EW 30 DP3-SC, kompl.dod+mtz dle výpisu výrobků</t>
  </si>
  <si>
    <t>P2</t>
  </si>
  <si>
    <t>P2-dřevěné požární dveře 800/1970mm EW 30 DP3-SC, kompl.dod+mtz dle výpisu výrobků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</si>
  <si>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</si>
  <si>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</si>
  <si>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</si>
  <si>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</si>
  <si>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</si>
  <si>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30,31,33,34,35,36,37,38,39,40,41,42,43,45,46,47,48,49,50,51,52,53,54,55,56, : </t>
  </si>
  <si>
    <t>Součet: : 3,47697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</si>
  <si>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</si>
  <si>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</si>
  <si>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</si>
  <si>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</si>
  <si>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</si>
  <si>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48,67761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</si>
  <si>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</si>
  <si>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</si>
  <si>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</si>
  <si>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</si>
  <si>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20,86183</t>
  </si>
  <si>
    <t>979990001R00</t>
  </si>
  <si>
    <t>Poplatek za skládku stavební suti, skupina 17 09 04 z Katalogu odpadů</t>
  </si>
  <si>
    <t>RTS 20/ I</t>
  </si>
  <si>
    <t>ZTI   dle samost.rozpočtu</t>
  </si>
  <si>
    <t>Ústřední vytápění dle samostat.rozpočtu (mimo zař.staveniště)</t>
  </si>
  <si>
    <t>796</t>
  </si>
  <si>
    <t>Technické plyny -  dle samostat. rozpočtu</t>
  </si>
  <si>
    <t>210</t>
  </si>
  <si>
    <t>Elekroinstalace- silnoproud dle samostat.rozpočtu</t>
  </si>
  <si>
    <t>220</t>
  </si>
  <si>
    <t>Elekroinstalace- slaboproud  dle samostat.rozpočtu</t>
  </si>
  <si>
    <t>220m</t>
  </si>
  <si>
    <t>MaR -  dle samostat. rozpočtu</t>
  </si>
  <si>
    <t>240</t>
  </si>
  <si>
    <t>VZT   dle samostat. rozpočtu</t>
  </si>
  <si>
    <t>240ch</t>
  </si>
  <si>
    <t>Chlazení -  dle samostat. rozpočtu</t>
  </si>
  <si>
    <t>veškeré vedlejší a ostatní náklady související se stavbou, jako je zařízení staveniště, dokumentace skutečného provedení stavby dle platných metodik, revize, vyhotovení potřebných měřících protokolů a dle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</si>
</sst>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eIQt4UKoAbQXS7OpJHkoEQzi8Y2+AVxSxdrXUbK59ByfnZlPwHG78fMFKwjERjDQbCO6WBUPYlRXg/nK/76Dzg==" saltValue="l0CvMYKqjRoO49fO5jPPb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2" t="s">
        <v>22</v>
      </c>
      <c r="C2" s="73"/>
      <c r="D2" s="74" t="s">
        <v>43</v>
      </c>
      <c r="E2" s="237" t="s">
        <v>44</v>
      </c>
      <c r="F2" s="238"/>
      <c r="G2" s="238"/>
      <c r="H2" s="238"/>
      <c r="I2" s="238"/>
      <c r="J2" s="239"/>
      <c r="O2" s="1"/>
    </row>
    <row r="3" spans="1:15" ht="27" hidden="1" customHeight="1" x14ac:dyDescent="0.2">
      <c r="A3" s="2"/>
      <c r="B3" s="75"/>
      <c r="C3" s="73"/>
      <c r="D3" s="76"/>
      <c r="E3" s="240"/>
      <c r="F3" s="241"/>
      <c r="G3" s="241"/>
      <c r="H3" s="241"/>
      <c r="I3" s="241"/>
      <c r="J3" s="242"/>
    </row>
    <row r="4" spans="1:15" ht="23.25" customHeight="1" x14ac:dyDescent="0.2">
      <c r="A4" s="2"/>
      <c r="B4" s="77"/>
      <c r="C4" s="78"/>
      <c r="D4" s="79"/>
      <c r="E4" s="221"/>
      <c r="F4" s="221"/>
      <c r="G4" s="221"/>
      <c r="H4" s="221"/>
      <c r="I4" s="221"/>
      <c r="J4" s="222"/>
    </row>
    <row r="5" spans="1:15" ht="24" customHeight="1" x14ac:dyDescent="0.2">
      <c r="A5" s="2"/>
      <c r="B5" s="30" t="s">
        <v>42</v>
      </c>
      <c r="D5" s="225" t="s">
        <v>45</v>
      </c>
      <c r="E5" s="226"/>
      <c r="F5" s="226"/>
      <c r="G5" s="226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7" t="s">
        <v>46</v>
      </c>
      <c r="E6" s="228"/>
      <c r="F6" s="228"/>
      <c r="G6" s="228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29" t="s">
        <v>47</v>
      </c>
      <c r="F7" s="230"/>
      <c r="G7" s="230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54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55</v>
      </c>
      <c r="J9" s="8"/>
    </row>
    <row r="10" spans="1:15" ht="15.75" hidden="1" customHeight="1" x14ac:dyDescent="0.2">
      <c r="A10" s="2"/>
      <c r="B10" s="34"/>
      <c r="C10" s="53"/>
      <c r="D10" s="80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4"/>
      <c r="E11" s="244"/>
      <c r="F11" s="244"/>
      <c r="G11" s="244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0"/>
      <c r="E12" s="220"/>
      <c r="F12" s="220"/>
      <c r="G12" s="220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3"/>
      <c r="F13" s="224"/>
      <c r="G13" s="224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9"/>
      <c r="F16" s="210"/>
      <c r="G16" s="209"/>
      <c r="H16" s="210"/>
      <c r="I16" s="209">
        <f>SUMIF(F53:F83,A16,I53:I83)+SUMIF(F53:F83,"PSU",I53:I83)</f>
        <v>0</v>
      </c>
      <c r="J16" s="211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9"/>
      <c r="F17" s="210"/>
      <c r="G17" s="209"/>
      <c r="H17" s="210"/>
      <c r="I17" s="209">
        <f>SUMIF(F53:F83,A17,I53:I83)</f>
        <v>0</v>
      </c>
      <c r="J17" s="211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9"/>
      <c r="F18" s="210"/>
      <c r="G18" s="209"/>
      <c r="H18" s="210"/>
      <c r="I18" s="209">
        <f>SUMIF(F53:F83,A18,I53:I83)</f>
        <v>0</v>
      </c>
      <c r="J18" s="211"/>
    </row>
    <row r="19" spans="1:10" ht="23.25" customHeight="1" x14ac:dyDescent="0.2">
      <c r="A19" s="142" t="s">
        <v>132</v>
      </c>
      <c r="B19" s="37" t="s">
        <v>27</v>
      </c>
      <c r="C19" s="58"/>
      <c r="D19" s="59"/>
      <c r="E19" s="209"/>
      <c r="F19" s="210"/>
      <c r="G19" s="209"/>
      <c r="H19" s="210"/>
      <c r="I19" s="209">
        <f>SUMIF(F53:F83,A19,I53:I83)</f>
        <v>0</v>
      </c>
      <c r="J19" s="211"/>
    </row>
    <row r="20" spans="1:10" ht="23.25" customHeight="1" x14ac:dyDescent="0.2">
      <c r="A20" s="142" t="s">
        <v>133</v>
      </c>
      <c r="B20" s="37" t="s">
        <v>28</v>
      </c>
      <c r="C20" s="58"/>
      <c r="D20" s="59"/>
      <c r="E20" s="209"/>
      <c r="F20" s="210"/>
      <c r="G20" s="209"/>
      <c r="H20" s="210"/>
      <c r="I20" s="209">
        <f>SUMIF(F53:F83,A20,I53:I83)</f>
        <v>0</v>
      </c>
      <c r="J20" s="211"/>
    </row>
    <row r="21" spans="1:10" ht="23.25" customHeight="1" x14ac:dyDescent="0.2">
      <c r="A21" s="2"/>
      <c r="B21" s="47" t="s">
        <v>29</v>
      </c>
      <c r="C21" s="60"/>
      <c r="D21" s="61"/>
      <c r="E21" s="212"/>
      <c r="F21" s="247"/>
      <c r="G21" s="212"/>
      <c r="H21" s="247"/>
      <c r="I21" s="212">
        <f>SUM(I16:J20)</f>
        <v>0</v>
      </c>
      <c r="J21" s="21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07">
        <f>ZakladDPHSniVypocet</f>
        <v>0</v>
      </c>
      <c r="H23" s="208"/>
      <c r="I23" s="208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05">
        <f>I23*E23/100</f>
        <v>0</v>
      </c>
      <c r="H24" s="206"/>
      <c r="I24" s="206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7">
        <f>ZakladDPHZaklVypocet</f>
        <v>0</v>
      </c>
      <c r="H25" s="208"/>
      <c r="I25" s="20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4">
        <f>I25*E25/100</f>
        <v>0</v>
      </c>
      <c r="H26" s="235"/>
      <c r="I26" s="23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6">
        <f>CenaCelkemBezDPH-(ZakladDPHSni+ZakladDPHZakl)</f>
        <v>0</v>
      </c>
      <c r="H27" s="236"/>
      <c r="I27" s="23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5">
        <f>IF(A28&gt;50, ROUNDUP(A27, 0), ROUNDDOWN(A27, 0))</f>
        <v>0</v>
      </c>
      <c r="H28" s="215"/>
      <c r="I28" s="21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4">
        <f>ZakladDPHSni+DPHSni+ZakladDPHZakl+DPHZakl+Zaokrouhleni</f>
        <v>0</v>
      </c>
      <c r="H29" s="214"/>
      <c r="I29" s="214"/>
      <c r="J29" s="123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6"/>
      <c r="E34" s="217"/>
      <c r="G34" s="218"/>
      <c r="H34" s="219"/>
      <c r="I34" s="219"/>
      <c r="J34" s="24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56</v>
      </c>
      <c r="C39" s="200"/>
      <c r="D39" s="200"/>
      <c r="E39" s="200"/>
      <c r="F39" s="100">
        <f>'00 0 Naklady'!AE12+'SO II-304  1 Pol'!AE321+'SO II-304  2 Pol'!AE25</f>
        <v>0</v>
      </c>
      <c r="G39" s="101">
        <f>'00 0 Naklady'!AF12+'SO II-304  1 Pol'!AF321+'SO II-304  2 Pol'!AF25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03" t="s">
        <v>57</v>
      </c>
      <c r="D40" s="203"/>
      <c r="E40" s="203"/>
      <c r="F40" s="106">
        <f>'00 0 Naklady'!AE12</f>
        <v>0</v>
      </c>
      <c r="G40" s="107">
        <f>'00 0 Naklady'!AF12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58</v>
      </c>
      <c r="C41" s="200" t="s">
        <v>59</v>
      </c>
      <c r="D41" s="200"/>
      <c r="E41" s="200"/>
      <c r="F41" s="111">
        <f>'00 0 Naklady'!AE12</f>
        <v>0</v>
      </c>
      <c r="G41" s="102">
        <f>'00 0 Naklady'!AF12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2</v>
      </c>
      <c r="B42" s="105"/>
      <c r="C42" s="203" t="s">
        <v>60</v>
      </c>
      <c r="D42" s="203"/>
      <c r="E42" s="203"/>
      <c r="F42" s="106"/>
      <c r="G42" s="107"/>
      <c r="H42" s="107"/>
      <c r="I42" s="108"/>
      <c r="J42" s="109"/>
    </row>
    <row r="43" spans="1:10" ht="25.5" customHeight="1" x14ac:dyDescent="0.2">
      <c r="A43" s="88">
        <v>2</v>
      </c>
      <c r="B43" s="105" t="s">
        <v>61</v>
      </c>
      <c r="C43" s="203" t="s">
        <v>62</v>
      </c>
      <c r="D43" s="203"/>
      <c r="E43" s="203"/>
      <c r="F43" s="106">
        <f>'SO II-304  1 Pol'!AE321+'SO II-304  2 Pol'!AE25</f>
        <v>0</v>
      </c>
      <c r="G43" s="107">
        <f>'SO II-304  1 Pol'!AF321+'SO II-304  2 Pol'!AF25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88">
        <v>3</v>
      </c>
      <c r="B44" s="110" t="s">
        <v>63</v>
      </c>
      <c r="C44" s="200" t="s">
        <v>64</v>
      </c>
      <c r="D44" s="200"/>
      <c r="E44" s="200"/>
      <c r="F44" s="111">
        <f>'SO II-304  1 Pol'!AE321</f>
        <v>0</v>
      </c>
      <c r="G44" s="102">
        <f>'SO II-304  1 Pol'!AF321</f>
        <v>0</v>
      </c>
      <c r="H44" s="102"/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88">
        <v>3</v>
      </c>
      <c r="B45" s="110" t="s">
        <v>65</v>
      </c>
      <c r="C45" s="200" t="s">
        <v>66</v>
      </c>
      <c r="D45" s="200"/>
      <c r="E45" s="200"/>
      <c r="F45" s="111">
        <f>'SO II-304  2 Pol'!AE25</f>
        <v>0</v>
      </c>
      <c r="G45" s="102">
        <f>'SO II-304  2 Pol'!AF25</f>
        <v>0</v>
      </c>
      <c r="H45" s="102"/>
      <c r="I45" s="103">
        <f>F45+G45+H45</f>
        <v>0</v>
      </c>
      <c r="J45" s="104" t="str">
        <f>IF(CenaCelkemVypocet=0,"",I45/CenaCelkemVypocet*100)</f>
        <v/>
      </c>
    </row>
    <row r="46" spans="1:10" ht="25.5" customHeight="1" x14ac:dyDescent="0.2">
      <c r="A46" s="88"/>
      <c r="B46" s="201" t="s">
        <v>67</v>
      </c>
      <c r="C46" s="202"/>
      <c r="D46" s="202"/>
      <c r="E46" s="202"/>
      <c r="F46" s="112">
        <f>SUMIF(A39:A45,"=1",F39:F45)</f>
        <v>0</v>
      </c>
      <c r="G46" s="113">
        <f>SUMIF(A39:A45,"=1",G39:G45)</f>
        <v>0</v>
      </c>
      <c r="H46" s="113">
        <f>SUMIF(A39:A45,"=1",H39:H45)</f>
        <v>0</v>
      </c>
      <c r="I46" s="114">
        <f>SUMIF(A39:A45,"=1",I39:I45)</f>
        <v>0</v>
      </c>
      <c r="J46" s="115">
        <f>SUMIF(A39:A45,"=1",J39:J45)</f>
        <v>0</v>
      </c>
    </row>
    <row r="50" spans="1:10" ht="15.75" x14ac:dyDescent="0.25">
      <c r="B50" s="124" t="s">
        <v>69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70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71</v>
      </c>
      <c r="C53" s="198" t="s">
        <v>72</v>
      </c>
      <c r="D53" s="199"/>
      <c r="E53" s="199"/>
      <c r="F53" s="138" t="s">
        <v>24</v>
      </c>
      <c r="G53" s="139"/>
      <c r="H53" s="139"/>
      <c r="I53" s="139">
        <f>'SO II-304  1 Pol'!G8</f>
        <v>0</v>
      </c>
      <c r="J53" s="136" t="str">
        <f>IF(I84=0,"",I53/I84*100)</f>
        <v/>
      </c>
    </row>
    <row r="54" spans="1:10" ht="36.75" customHeight="1" x14ac:dyDescent="0.2">
      <c r="A54" s="127"/>
      <c r="B54" s="132" t="s">
        <v>73</v>
      </c>
      <c r="C54" s="198" t="s">
        <v>74</v>
      </c>
      <c r="D54" s="199"/>
      <c r="E54" s="199"/>
      <c r="F54" s="138" t="s">
        <v>24</v>
      </c>
      <c r="G54" s="139"/>
      <c r="H54" s="139"/>
      <c r="I54" s="139">
        <f>'SO II-304  1 Pol'!G21</f>
        <v>0</v>
      </c>
      <c r="J54" s="136" t="str">
        <f>IF(I84=0,"",I54/I84*100)</f>
        <v/>
      </c>
    </row>
    <row r="55" spans="1:10" ht="36.75" customHeight="1" x14ac:dyDescent="0.2">
      <c r="A55" s="127"/>
      <c r="B55" s="132" t="s">
        <v>75</v>
      </c>
      <c r="C55" s="198" t="s">
        <v>76</v>
      </c>
      <c r="D55" s="199"/>
      <c r="E55" s="199"/>
      <c r="F55" s="138" t="s">
        <v>24</v>
      </c>
      <c r="G55" s="139"/>
      <c r="H55" s="139"/>
      <c r="I55" s="139">
        <f>'SO II-304  1 Pol'!G52</f>
        <v>0</v>
      </c>
      <c r="J55" s="136" t="str">
        <f>IF(I84=0,"",I55/I84*100)</f>
        <v/>
      </c>
    </row>
    <row r="56" spans="1:10" ht="36.75" customHeight="1" x14ac:dyDescent="0.2">
      <c r="A56" s="127"/>
      <c r="B56" s="132" t="s">
        <v>77</v>
      </c>
      <c r="C56" s="198" t="s">
        <v>78</v>
      </c>
      <c r="D56" s="199"/>
      <c r="E56" s="199"/>
      <c r="F56" s="138" t="s">
        <v>24</v>
      </c>
      <c r="G56" s="139"/>
      <c r="H56" s="139"/>
      <c r="I56" s="139">
        <f>'SO II-304  1 Pol'!G55</f>
        <v>0</v>
      </c>
      <c r="J56" s="136" t="str">
        <f>IF(I84=0,"",I56/I84*100)</f>
        <v/>
      </c>
    </row>
    <row r="57" spans="1:10" ht="36.75" customHeight="1" x14ac:dyDescent="0.2">
      <c r="A57" s="127"/>
      <c r="B57" s="132" t="s">
        <v>79</v>
      </c>
      <c r="C57" s="198" t="s">
        <v>80</v>
      </c>
      <c r="D57" s="199"/>
      <c r="E57" s="199"/>
      <c r="F57" s="138" t="s">
        <v>24</v>
      </c>
      <c r="G57" s="139"/>
      <c r="H57" s="139"/>
      <c r="I57" s="139">
        <f>'SO II-304  1 Pol'!G62</f>
        <v>0</v>
      </c>
      <c r="J57" s="136" t="str">
        <f>IF(I84=0,"",I57/I84*100)</f>
        <v/>
      </c>
    </row>
    <row r="58" spans="1:10" ht="36.75" customHeight="1" x14ac:dyDescent="0.2">
      <c r="A58" s="127"/>
      <c r="B58" s="132" t="s">
        <v>81</v>
      </c>
      <c r="C58" s="198" t="s">
        <v>82</v>
      </c>
      <c r="D58" s="199"/>
      <c r="E58" s="199"/>
      <c r="F58" s="138" t="s">
        <v>24</v>
      </c>
      <c r="G58" s="139"/>
      <c r="H58" s="139"/>
      <c r="I58" s="139">
        <f>'SO II-304  1 Pol'!G72</f>
        <v>0</v>
      </c>
      <c r="J58" s="136" t="str">
        <f>IF(I84=0,"",I58/I84*100)</f>
        <v/>
      </c>
    </row>
    <row r="59" spans="1:10" ht="36.75" customHeight="1" x14ac:dyDescent="0.2">
      <c r="A59" s="127"/>
      <c r="B59" s="132" t="s">
        <v>83</v>
      </c>
      <c r="C59" s="198" t="s">
        <v>84</v>
      </c>
      <c r="D59" s="199"/>
      <c r="E59" s="199"/>
      <c r="F59" s="138" t="s">
        <v>24</v>
      </c>
      <c r="G59" s="139"/>
      <c r="H59" s="139"/>
      <c r="I59" s="139">
        <f>'SO II-304  1 Pol'!G77</f>
        <v>0</v>
      </c>
      <c r="J59" s="136" t="str">
        <f>IF(I84=0,"",I59/I84*100)</f>
        <v/>
      </c>
    </row>
    <row r="60" spans="1:10" ht="36.75" customHeight="1" x14ac:dyDescent="0.2">
      <c r="A60" s="127"/>
      <c r="B60" s="132" t="s">
        <v>85</v>
      </c>
      <c r="C60" s="198" t="s">
        <v>86</v>
      </c>
      <c r="D60" s="199"/>
      <c r="E60" s="199"/>
      <c r="F60" s="138" t="s">
        <v>24</v>
      </c>
      <c r="G60" s="139"/>
      <c r="H60" s="139"/>
      <c r="I60" s="139">
        <f>'SO II-304  1 Pol'!G89</f>
        <v>0</v>
      </c>
      <c r="J60" s="136" t="str">
        <f>IF(I84=0,"",I60/I84*100)</f>
        <v/>
      </c>
    </row>
    <row r="61" spans="1:10" ht="36.75" customHeight="1" x14ac:dyDescent="0.2">
      <c r="A61" s="127"/>
      <c r="B61" s="132" t="s">
        <v>87</v>
      </c>
      <c r="C61" s="198" t="s">
        <v>88</v>
      </c>
      <c r="D61" s="199"/>
      <c r="E61" s="199"/>
      <c r="F61" s="138" t="s">
        <v>24</v>
      </c>
      <c r="G61" s="139"/>
      <c r="H61" s="139"/>
      <c r="I61" s="139">
        <f>'SO II-304  1 Pol'!G169</f>
        <v>0</v>
      </c>
      <c r="J61" s="136" t="str">
        <f>IF(I84=0,"",I61/I84*100)</f>
        <v/>
      </c>
    </row>
    <row r="62" spans="1:10" ht="36.75" customHeight="1" x14ac:dyDescent="0.2">
      <c r="A62" s="127"/>
      <c r="B62" s="132" t="s">
        <v>89</v>
      </c>
      <c r="C62" s="198" t="s">
        <v>90</v>
      </c>
      <c r="D62" s="199"/>
      <c r="E62" s="199"/>
      <c r="F62" s="138" t="s">
        <v>25</v>
      </c>
      <c r="G62" s="139"/>
      <c r="H62" s="139"/>
      <c r="I62" s="139">
        <f>'SO II-304  1 Pol'!G175</f>
        <v>0</v>
      </c>
      <c r="J62" s="136" t="str">
        <f>IF(I84=0,"",I62/I84*100)</f>
        <v/>
      </c>
    </row>
    <row r="63" spans="1:10" ht="36.75" customHeight="1" x14ac:dyDescent="0.2">
      <c r="A63" s="127"/>
      <c r="B63" s="132" t="s">
        <v>91</v>
      </c>
      <c r="C63" s="198" t="s">
        <v>92</v>
      </c>
      <c r="D63" s="199"/>
      <c r="E63" s="199"/>
      <c r="F63" s="138" t="s">
        <v>25</v>
      </c>
      <c r="G63" s="139"/>
      <c r="H63" s="139"/>
      <c r="I63" s="139">
        <f>'SO II-304  1 Pol'!G200</f>
        <v>0</v>
      </c>
      <c r="J63" s="136" t="str">
        <f>IF(I84=0,"",I63/I84*100)</f>
        <v/>
      </c>
    </row>
    <row r="64" spans="1:10" ht="36.75" customHeight="1" x14ac:dyDescent="0.2">
      <c r="A64" s="127"/>
      <c r="B64" s="132" t="s">
        <v>93</v>
      </c>
      <c r="C64" s="198" t="s">
        <v>94</v>
      </c>
      <c r="D64" s="199"/>
      <c r="E64" s="199"/>
      <c r="F64" s="138" t="s">
        <v>25</v>
      </c>
      <c r="G64" s="139"/>
      <c r="H64" s="139"/>
      <c r="I64" s="139">
        <f>'SO II-304  2 Pol'!G8</f>
        <v>0</v>
      </c>
      <c r="J64" s="136" t="str">
        <f>IF(I84=0,"",I64/I84*100)</f>
        <v/>
      </c>
    </row>
    <row r="65" spans="1:10" ht="36.75" customHeight="1" x14ac:dyDescent="0.2">
      <c r="A65" s="127"/>
      <c r="B65" s="132" t="s">
        <v>95</v>
      </c>
      <c r="C65" s="198" t="s">
        <v>96</v>
      </c>
      <c r="D65" s="199"/>
      <c r="E65" s="199"/>
      <c r="F65" s="138" t="s">
        <v>25</v>
      </c>
      <c r="G65" s="139"/>
      <c r="H65" s="139"/>
      <c r="I65" s="139">
        <f>'SO II-304  2 Pol'!G10</f>
        <v>0</v>
      </c>
      <c r="J65" s="136" t="str">
        <f>IF(I84=0,"",I65/I84*100)</f>
        <v/>
      </c>
    </row>
    <row r="66" spans="1:10" ht="36.75" customHeight="1" x14ac:dyDescent="0.2">
      <c r="A66" s="127"/>
      <c r="B66" s="132" t="s">
        <v>97</v>
      </c>
      <c r="C66" s="198" t="s">
        <v>98</v>
      </c>
      <c r="D66" s="199"/>
      <c r="E66" s="199"/>
      <c r="F66" s="138" t="s">
        <v>25</v>
      </c>
      <c r="G66" s="139"/>
      <c r="H66" s="139"/>
      <c r="I66" s="139">
        <f>'SO II-304  1 Pol'!G219</f>
        <v>0</v>
      </c>
      <c r="J66" s="136" t="str">
        <f>IF(I84=0,"",I66/I84*100)</f>
        <v/>
      </c>
    </row>
    <row r="67" spans="1:10" ht="36.75" customHeight="1" x14ac:dyDescent="0.2">
      <c r="A67" s="127"/>
      <c r="B67" s="132" t="s">
        <v>99</v>
      </c>
      <c r="C67" s="198" t="s">
        <v>100</v>
      </c>
      <c r="D67" s="199"/>
      <c r="E67" s="199"/>
      <c r="F67" s="138" t="s">
        <v>25</v>
      </c>
      <c r="G67" s="139"/>
      <c r="H67" s="139"/>
      <c r="I67" s="139">
        <f>'SO II-304  1 Pol'!G221</f>
        <v>0</v>
      </c>
      <c r="J67" s="136" t="str">
        <f>IF(I84=0,"",I67/I84*100)</f>
        <v/>
      </c>
    </row>
    <row r="68" spans="1:10" ht="36.75" customHeight="1" x14ac:dyDescent="0.2">
      <c r="A68" s="127"/>
      <c r="B68" s="132" t="s">
        <v>101</v>
      </c>
      <c r="C68" s="198" t="s">
        <v>102</v>
      </c>
      <c r="D68" s="199"/>
      <c r="E68" s="199"/>
      <c r="F68" s="138" t="s">
        <v>25</v>
      </c>
      <c r="G68" s="139"/>
      <c r="H68" s="139"/>
      <c r="I68" s="139">
        <f>'SO II-304  1 Pol'!G225</f>
        <v>0</v>
      </c>
      <c r="J68" s="136" t="str">
        <f>IF(I84=0,"",I68/I84*100)</f>
        <v/>
      </c>
    </row>
    <row r="69" spans="1:10" ht="36.75" customHeight="1" x14ac:dyDescent="0.2">
      <c r="A69" s="127"/>
      <c r="B69" s="132" t="s">
        <v>103</v>
      </c>
      <c r="C69" s="198" t="s">
        <v>104</v>
      </c>
      <c r="D69" s="199"/>
      <c r="E69" s="199"/>
      <c r="F69" s="138" t="s">
        <v>25</v>
      </c>
      <c r="G69" s="139"/>
      <c r="H69" s="139"/>
      <c r="I69" s="139">
        <f>'SO II-304  1 Pol'!G233</f>
        <v>0</v>
      </c>
      <c r="J69" s="136" t="str">
        <f>IF(I84=0,"",I69/I84*100)</f>
        <v/>
      </c>
    </row>
    <row r="70" spans="1:10" ht="36.75" customHeight="1" x14ac:dyDescent="0.2">
      <c r="A70" s="127"/>
      <c r="B70" s="132" t="s">
        <v>105</v>
      </c>
      <c r="C70" s="198" t="s">
        <v>106</v>
      </c>
      <c r="D70" s="199"/>
      <c r="E70" s="199"/>
      <c r="F70" s="138" t="s">
        <v>25</v>
      </c>
      <c r="G70" s="139"/>
      <c r="H70" s="139"/>
      <c r="I70" s="139">
        <f>'SO II-304  1 Pol'!G239</f>
        <v>0</v>
      </c>
      <c r="J70" s="136" t="str">
        <f>IF(I84=0,"",I70/I84*100)</f>
        <v/>
      </c>
    </row>
    <row r="71" spans="1:10" ht="36.75" customHeight="1" x14ac:dyDescent="0.2">
      <c r="A71" s="127"/>
      <c r="B71" s="132" t="s">
        <v>107</v>
      </c>
      <c r="C71" s="198" t="s">
        <v>108</v>
      </c>
      <c r="D71" s="199"/>
      <c r="E71" s="199"/>
      <c r="F71" s="138" t="s">
        <v>25</v>
      </c>
      <c r="G71" s="139"/>
      <c r="H71" s="139"/>
      <c r="I71" s="139">
        <f>'SO II-304  1 Pol'!G247</f>
        <v>0</v>
      </c>
      <c r="J71" s="136" t="str">
        <f>IF(I84=0,"",I71/I84*100)</f>
        <v/>
      </c>
    </row>
    <row r="72" spans="1:10" ht="36.75" customHeight="1" x14ac:dyDescent="0.2">
      <c r="A72" s="127"/>
      <c r="B72" s="132" t="s">
        <v>109</v>
      </c>
      <c r="C72" s="198" t="s">
        <v>110</v>
      </c>
      <c r="D72" s="199"/>
      <c r="E72" s="199"/>
      <c r="F72" s="138" t="s">
        <v>25</v>
      </c>
      <c r="G72" s="139"/>
      <c r="H72" s="139"/>
      <c r="I72" s="139">
        <f>'SO II-304  1 Pol'!G260</f>
        <v>0</v>
      </c>
      <c r="J72" s="136" t="str">
        <f>IF(I84=0,"",I72/I84*100)</f>
        <v/>
      </c>
    </row>
    <row r="73" spans="1:10" ht="36.75" customHeight="1" x14ac:dyDescent="0.2">
      <c r="A73" s="127"/>
      <c r="B73" s="132" t="s">
        <v>111</v>
      </c>
      <c r="C73" s="198" t="s">
        <v>112</v>
      </c>
      <c r="D73" s="199"/>
      <c r="E73" s="199"/>
      <c r="F73" s="138" t="s">
        <v>25</v>
      </c>
      <c r="G73" s="139"/>
      <c r="H73" s="139"/>
      <c r="I73" s="139">
        <f>'SO II-304  1 Pol'!G270</f>
        <v>0</v>
      </c>
      <c r="J73" s="136" t="str">
        <f>IF(I84=0,"",I73/I84*100)</f>
        <v/>
      </c>
    </row>
    <row r="74" spans="1:10" ht="36.75" customHeight="1" x14ac:dyDescent="0.2">
      <c r="A74" s="127"/>
      <c r="B74" s="132" t="s">
        <v>113</v>
      </c>
      <c r="C74" s="198" t="s">
        <v>114</v>
      </c>
      <c r="D74" s="199"/>
      <c r="E74" s="199"/>
      <c r="F74" s="138" t="s">
        <v>25</v>
      </c>
      <c r="G74" s="139"/>
      <c r="H74" s="139"/>
      <c r="I74" s="139">
        <f>'SO II-304  1 Pol'!G282</f>
        <v>0</v>
      </c>
      <c r="J74" s="136" t="str">
        <f>IF(I84=0,"",I74/I84*100)</f>
        <v/>
      </c>
    </row>
    <row r="75" spans="1:10" ht="36.75" customHeight="1" x14ac:dyDescent="0.2">
      <c r="A75" s="127"/>
      <c r="B75" s="132" t="s">
        <v>115</v>
      </c>
      <c r="C75" s="198" t="s">
        <v>116</v>
      </c>
      <c r="D75" s="199"/>
      <c r="E75" s="199"/>
      <c r="F75" s="138" t="s">
        <v>25</v>
      </c>
      <c r="G75" s="139"/>
      <c r="H75" s="139"/>
      <c r="I75" s="139">
        <f>'SO II-304  1 Pol'!G289</f>
        <v>0</v>
      </c>
      <c r="J75" s="136" t="str">
        <f>IF(I84=0,"",I75/I84*100)</f>
        <v/>
      </c>
    </row>
    <row r="76" spans="1:10" ht="36.75" customHeight="1" x14ac:dyDescent="0.2">
      <c r="A76" s="127"/>
      <c r="B76" s="132" t="s">
        <v>117</v>
      </c>
      <c r="C76" s="198" t="s">
        <v>118</v>
      </c>
      <c r="D76" s="199"/>
      <c r="E76" s="199"/>
      <c r="F76" s="138" t="s">
        <v>25</v>
      </c>
      <c r="G76" s="139"/>
      <c r="H76" s="139"/>
      <c r="I76" s="139">
        <f>'SO II-304  2 Pol'!G12</f>
        <v>0</v>
      </c>
      <c r="J76" s="136" t="str">
        <f>IF(I84=0,"",I76/I84*100)</f>
        <v/>
      </c>
    </row>
    <row r="77" spans="1:10" ht="36.75" customHeight="1" x14ac:dyDescent="0.2">
      <c r="A77" s="127"/>
      <c r="B77" s="132" t="s">
        <v>119</v>
      </c>
      <c r="C77" s="198" t="s">
        <v>120</v>
      </c>
      <c r="D77" s="199"/>
      <c r="E77" s="199"/>
      <c r="F77" s="138" t="s">
        <v>26</v>
      </c>
      <c r="G77" s="139"/>
      <c r="H77" s="139"/>
      <c r="I77" s="139">
        <f>'SO II-304  2 Pol'!G14</f>
        <v>0</v>
      </c>
      <c r="J77" s="136" t="str">
        <f>IF(I84=0,"",I77/I84*100)</f>
        <v/>
      </c>
    </row>
    <row r="78" spans="1:10" ht="36.75" customHeight="1" x14ac:dyDescent="0.2">
      <c r="A78" s="127"/>
      <c r="B78" s="132" t="s">
        <v>121</v>
      </c>
      <c r="C78" s="198" t="s">
        <v>122</v>
      </c>
      <c r="D78" s="199"/>
      <c r="E78" s="199"/>
      <c r="F78" s="138" t="s">
        <v>26</v>
      </c>
      <c r="G78" s="139"/>
      <c r="H78" s="139"/>
      <c r="I78" s="139">
        <f>'SO II-304  2 Pol'!G16</f>
        <v>0</v>
      </c>
      <c r="J78" s="136" t="str">
        <f>IF(I84=0,"",I78/I84*100)</f>
        <v/>
      </c>
    </row>
    <row r="79" spans="1:10" ht="36.75" customHeight="1" x14ac:dyDescent="0.2">
      <c r="A79" s="127"/>
      <c r="B79" s="132" t="s">
        <v>123</v>
      </c>
      <c r="C79" s="198" t="s">
        <v>124</v>
      </c>
      <c r="D79" s="199"/>
      <c r="E79" s="199"/>
      <c r="F79" s="138" t="s">
        <v>26</v>
      </c>
      <c r="G79" s="139"/>
      <c r="H79" s="139"/>
      <c r="I79" s="139">
        <f>'SO II-304  2 Pol'!G18</f>
        <v>0</v>
      </c>
      <c r="J79" s="136" t="str">
        <f>IF(I84=0,"",I79/I84*100)</f>
        <v/>
      </c>
    </row>
    <row r="80" spans="1:10" ht="36.75" customHeight="1" x14ac:dyDescent="0.2">
      <c r="A80" s="127"/>
      <c r="B80" s="132" t="s">
        <v>125</v>
      </c>
      <c r="C80" s="198" t="s">
        <v>126</v>
      </c>
      <c r="D80" s="199"/>
      <c r="E80" s="199"/>
      <c r="F80" s="138" t="s">
        <v>26</v>
      </c>
      <c r="G80" s="139"/>
      <c r="H80" s="139"/>
      <c r="I80" s="139">
        <f>'SO II-304  2 Pol'!G20</f>
        <v>0</v>
      </c>
      <c r="J80" s="136" t="str">
        <f>IF(I84=0,"",I80/I84*100)</f>
        <v/>
      </c>
    </row>
    <row r="81" spans="1:10" ht="36.75" customHeight="1" x14ac:dyDescent="0.2">
      <c r="A81" s="127"/>
      <c r="B81" s="132" t="s">
        <v>127</v>
      </c>
      <c r="C81" s="198" t="s">
        <v>128</v>
      </c>
      <c r="D81" s="199"/>
      <c r="E81" s="199"/>
      <c r="F81" s="138" t="s">
        <v>26</v>
      </c>
      <c r="G81" s="139"/>
      <c r="H81" s="139"/>
      <c r="I81" s="139">
        <f>'SO II-304  2 Pol'!G22</f>
        <v>0</v>
      </c>
      <c r="J81" s="136" t="str">
        <f>IF(I84=0,"",I81/I84*100)</f>
        <v/>
      </c>
    </row>
    <row r="82" spans="1:10" ht="36.75" customHeight="1" x14ac:dyDescent="0.2">
      <c r="A82" s="127"/>
      <c r="B82" s="132" t="s">
        <v>129</v>
      </c>
      <c r="C82" s="198" t="s">
        <v>130</v>
      </c>
      <c r="D82" s="199"/>
      <c r="E82" s="199"/>
      <c r="F82" s="138" t="s">
        <v>131</v>
      </c>
      <c r="G82" s="139"/>
      <c r="H82" s="139"/>
      <c r="I82" s="139">
        <f>'SO II-304  1 Pol'!G294</f>
        <v>0</v>
      </c>
      <c r="J82" s="136" t="str">
        <f>IF(I84=0,"",I82/I84*100)</f>
        <v/>
      </c>
    </row>
    <row r="83" spans="1:10" ht="36.75" customHeight="1" x14ac:dyDescent="0.2">
      <c r="A83" s="127"/>
      <c r="B83" s="132" t="s">
        <v>132</v>
      </c>
      <c r="C83" s="198" t="s">
        <v>27</v>
      </c>
      <c r="D83" s="199"/>
      <c r="E83" s="199"/>
      <c r="F83" s="138" t="s">
        <v>132</v>
      </c>
      <c r="G83" s="139"/>
      <c r="H83" s="139"/>
      <c r="I83" s="139">
        <f>'00 0 Naklady'!G8</f>
        <v>0</v>
      </c>
      <c r="J83" s="136" t="str">
        <f>IF(I84=0,"",I83/I84*100)</f>
        <v/>
      </c>
    </row>
    <row r="84" spans="1:10" ht="25.5" customHeight="1" x14ac:dyDescent="0.2">
      <c r="A84" s="128"/>
      <c r="B84" s="133" t="s">
        <v>1</v>
      </c>
      <c r="C84" s="134"/>
      <c r="D84" s="135"/>
      <c r="E84" s="135"/>
      <c r="F84" s="140"/>
      <c r="G84" s="141"/>
      <c r="H84" s="141"/>
      <c r="I84" s="141">
        <f>SUM(I53:I83)</f>
        <v>0</v>
      </c>
      <c r="J84" s="137">
        <f>SUM(J53:J83)</f>
        <v>0</v>
      </c>
    </row>
    <row r="85" spans="1:10" x14ac:dyDescent="0.2">
      <c r="F85" s="86"/>
      <c r="G85" s="86"/>
      <c r="H85" s="86"/>
      <c r="I85" s="86"/>
      <c r="J85" s="87"/>
    </row>
    <row r="86" spans="1:10" x14ac:dyDescent="0.2">
      <c r="F86" s="86"/>
      <c r="G86" s="86"/>
      <c r="H86" s="86"/>
      <c r="I86" s="86"/>
      <c r="J86" s="87"/>
    </row>
    <row r="87" spans="1:10" x14ac:dyDescent="0.2">
      <c r="F87" s="86"/>
      <c r="G87" s="86"/>
      <c r="H87" s="86"/>
      <c r="I87" s="86"/>
      <c r="J87" s="87"/>
    </row>
  </sheetData>
  <sheetProtection algorithmName="SHA-512" hashValue="fq7YwfecmfzqGIFVJSMdpoq24zwIZgm3YrlU6ebV9xaRy8Wh48/vuHAdzapjFowLciYIPpduaOl9HYtu+LUCpA==" saltValue="2oNlu1m3tlZpJeBoUO/aA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 x14ac:dyDescent="0.2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 x14ac:dyDescent="0.2">
      <c r="A4" s="49" t="s">
        <v>9</v>
      </c>
      <c r="B4" s="48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caKJWNkpKE/TkqWe2MTx6zMftPqIbalU1Iq/P0ONT/rmXSPhFVApL1O14OSVbhxzx8RrahFP2EF3jWtKido4hw==" saltValue="wTXxXVZx/ftFTxlNnjPFs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3223B-1EBD-4E01-81B2-6C9396F2B451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134</v>
      </c>
      <c r="B1" s="252"/>
      <c r="C1" s="252"/>
      <c r="D1" s="252"/>
      <c r="E1" s="252"/>
      <c r="F1" s="252"/>
      <c r="G1" s="252"/>
      <c r="AG1" t="s">
        <v>135</v>
      </c>
    </row>
    <row r="2" spans="1:60" ht="25.15" customHeight="1" x14ac:dyDescent="0.2">
      <c r="A2" s="143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136</v>
      </c>
    </row>
    <row r="3" spans="1:60" ht="25.15" customHeight="1" x14ac:dyDescent="0.2">
      <c r="A3" s="143" t="s">
        <v>8</v>
      </c>
      <c r="B3" s="48" t="s">
        <v>137</v>
      </c>
      <c r="C3" s="253" t="s">
        <v>138</v>
      </c>
      <c r="D3" s="254"/>
      <c r="E3" s="254"/>
      <c r="F3" s="254"/>
      <c r="G3" s="255"/>
      <c r="AC3" s="125" t="s">
        <v>139</v>
      </c>
      <c r="AG3" t="s">
        <v>140</v>
      </c>
    </row>
    <row r="4" spans="1:60" ht="25.15" customHeight="1" x14ac:dyDescent="0.2">
      <c r="A4" s="144" t="s">
        <v>9</v>
      </c>
      <c r="B4" s="145" t="s">
        <v>58</v>
      </c>
      <c r="C4" s="256" t="s">
        <v>59</v>
      </c>
      <c r="D4" s="257"/>
      <c r="E4" s="257"/>
      <c r="F4" s="257"/>
      <c r="G4" s="258"/>
      <c r="AG4" t="s">
        <v>141</v>
      </c>
    </row>
    <row r="5" spans="1:60" x14ac:dyDescent="0.2">
      <c r="D5" s="10"/>
    </row>
    <row r="6" spans="1:60" ht="38.25" x14ac:dyDescent="0.2">
      <c r="A6" s="147" t="s">
        <v>142</v>
      </c>
      <c r="B6" s="149" t="s">
        <v>143</v>
      </c>
      <c r="C6" s="149" t="s">
        <v>144</v>
      </c>
      <c r="D6" s="148" t="s">
        <v>145</v>
      </c>
      <c r="E6" s="147" t="s">
        <v>146</v>
      </c>
      <c r="F6" s="146" t="s">
        <v>147</v>
      </c>
      <c r="G6" s="147" t="s">
        <v>29</v>
      </c>
      <c r="H6" s="150" t="s">
        <v>30</v>
      </c>
      <c r="I6" s="150" t="s">
        <v>148</v>
      </c>
      <c r="J6" s="150" t="s">
        <v>31</v>
      </c>
      <c r="K6" s="150" t="s">
        <v>149</v>
      </c>
      <c r="L6" s="150" t="s">
        <v>150</v>
      </c>
      <c r="M6" s="150" t="s">
        <v>151</v>
      </c>
      <c r="N6" s="150" t="s">
        <v>152</v>
      </c>
      <c r="O6" s="150" t="s">
        <v>153</v>
      </c>
      <c r="P6" s="150" t="s">
        <v>154</v>
      </c>
      <c r="Q6" s="150" t="s">
        <v>155</v>
      </c>
      <c r="R6" s="150" t="s">
        <v>156</v>
      </c>
      <c r="S6" s="150" t="s">
        <v>157</v>
      </c>
      <c r="T6" s="150" t="s">
        <v>158</v>
      </c>
      <c r="U6" s="150" t="s">
        <v>159</v>
      </c>
      <c r="V6" s="150" t="s">
        <v>160</v>
      </c>
      <c r="W6" s="150" t="s">
        <v>161</v>
      </c>
      <c r="X6" s="150" t="s">
        <v>162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163</v>
      </c>
      <c r="B8" s="163" t="s">
        <v>132</v>
      </c>
      <c r="C8" s="176" t="s">
        <v>27</v>
      </c>
      <c r="D8" s="164"/>
      <c r="E8" s="165"/>
      <c r="F8" s="166"/>
      <c r="G8" s="166">
        <f>SUMIF(AG9:AG10,"&lt;&gt;NOR",G9:G10)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66"/>
      <c r="O8" s="166">
        <f>SUM(O9:O10)</f>
        <v>0</v>
      </c>
      <c r="P8" s="166"/>
      <c r="Q8" s="166">
        <f>SUM(Q9:Q10)</f>
        <v>0</v>
      </c>
      <c r="R8" s="166"/>
      <c r="S8" s="166"/>
      <c r="T8" s="167"/>
      <c r="U8" s="161"/>
      <c r="V8" s="161">
        <f>SUM(V9:V10)</f>
        <v>0</v>
      </c>
      <c r="W8" s="161"/>
      <c r="X8" s="161"/>
      <c r="AG8" t="s">
        <v>164</v>
      </c>
    </row>
    <row r="9" spans="1:60" outlineLevel="1" x14ac:dyDescent="0.2">
      <c r="A9" s="168">
        <v>1</v>
      </c>
      <c r="B9" s="169" t="s">
        <v>165</v>
      </c>
      <c r="C9" s="177" t="s">
        <v>166</v>
      </c>
      <c r="D9" s="170" t="s">
        <v>167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 t="s">
        <v>168</v>
      </c>
      <c r="T9" s="174" t="s">
        <v>169</v>
      </c>
      <c r="U9" s="160">
        <v>0</v>
      </c>
      <c r="V9" s="160">
        <f>ROUND(E9*U9,2)</f>
        <v>0</v>
      </c>
      <c r="W9" s="160"/>
      <c r="X9" s="160" t="s">
        <v>170</v>
      </c>
      <c r="Y9" s="151"/>
      <c r="Z9" s="151"/>
      <c r="AA9" s="151"/>
      <c r="AB9" s="151"/>
      <c r="AC9" s="151"/>
      <c r="AD9" s="151"/>
      <c r="AE9" s="151"/>
      <c r="AF9" s="151"/>
      <c r="AG9" s="151" t="s">
        <v>171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5.5" customHeight="1" outlineLevel="1" x14ac:dyDescent="0.2">
      <c r="A10" s="158"/>
      <c r="B10" s="159"/>
      <c r="C10" s="259" t="s">
        <v>573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172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3"/>
      <c r="B11" s="4"/>
      <c r="C11" s="178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150</v>
      </c>
    </row>
    <row r="12" spans="1:60" x14ac:dyDescent="0.2">
      <c r="A12" s="154"/>
      <c r="B12" s="155" t="s">
        <v>29</v>
      </c>
      <c r="C12" s="179"/>
      <c r="D12" s="156"/>
      <c r="E12" s="157"/>
      <c r="F12" s="157"/>
      <c r="G12" s="175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173</v>
      </c>
    </row>
    <row r="13" spans="1:60" x14ac:dyDescent="0.2">
      <c r="C13" s="180"/>
      <c r="D13" s="10"/>
      <c r="AG13" t="s">
        <v>174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i4zhWah6dnd/+BrCQ2LuedXUDUbNDxtxB88J5stGH1ZRSsVtfKajoDusUQnN9sCFOO14cB8AXIy1WQOjxCTxg==" saltValue="Ad8d7XlH/dmN6qi0d2MKvQ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5D30C-4ADD-4A23-A2F2-F8898ABB6378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175</v>
      </c>
      <c r="B1" s="252"/>
      <c r="C1" s="252"/>
      <c r="D1" s="252"/>
      <c r="E1" s="252"/>
      <c r="F1" s="252"/>
      <c r="G1" s="252"/>
      <c r="AG1" t="s">
        <v>135</v>
      </c>
    </row>
    <row r="2" spans="1:60" ht="25.15" customHeight="1" x14ac:dyDescent="0.2">
      <c r="A2" s="143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136</v>
      </c>
    </row>
    <row r="3" spans="1:60" ht="25.15" customHeight="1" x14ac:dyDescent="0.2">
      <c r="A3" s="143" t="s">
        <v>8</v>
      </c>
      <c r="B3" s="48" t="s">
        <v>61</v>
      </c>
      <c r="C3" s="253" t="s">
        <v>62</v>
      </c>
      <c r="D3" s="254"/>
      <c r="E3" s="254"/>
      <c r="F3" s="254"/>
      <c r="G3" s="255"/>
      <c r="AC3" s="125" t="s">
        <v>136</v>
      </c>
      <c r="AG3" t="s">
        <v>140</v>
      </c>
    </row>
    <row r="4" spans="1:60" ht="25.15" customHeight="1" x14ac:dyDescent="0.2">
      <c r="A4" s="144" t="s">
        <v>9</v>
      </c>
      <c r="B4" s="145" t="s">
        <v>63</v>
      </c>
      <c r="C4" s="256" t="s">
        <v>64</v>
      </c>
      <c r="D4" s="257"/>
      <c r="E4" s="257"/>
      <c r="F4" s="257"/>
      <c r="G4" s="258"/>
      <c r="AG4" t="s">
        <v>141</v>
      </c>
    </row>
    <row r="5" spans="1:60" x14ac:dyDescent="0.2">
      <c r="D5" s="10"/>
    </row>
    <row r="6" spans="1:60" ht="38.25" x14ac:dyDescent="0.2">
      <c r="A6" s="147" t="s">
        <v>142</v>
      </c>
      <c r="B6" s="149" t="s">
        <v>143</v>
      </c>
      <c r="C6" s="149" t="s">
        <v>144</v>
      </c>
      <c r="D6" s="148" t="s">
        <v>145</v>
      </c>
      <c r="E6" s="147" t="s">
        <v>146</v>
      </c>
      <c r="F6" s="146" t="s">
        <v>147</v>
      </c>
      <c r="G6" s="147" t="s">
        <v>29</v>
      </c>
      <c r="H6" s="150" t="s">
        <v>30</v>
      </c>
      <c r="I6" s="150" t="s">
        <v>148</v>
      </c>
      <c r="J6" s="150" t="s">
        <v>31</v>
      </c>
      <c r="K6" s="150" t="s">
        <v>149</v>
      </c>
      <c r="L6" s="150" t="s">
        <v>150</v>
      </c>
      <c r="M6" s="150" t="s">
        <v>151</v>
      </c>
      <c r="N6" s="150" t="s">
        <v>152</v>
      </c>
      <c r="O6" s="150" t="s">
        <v>153</v>
      </c>
      <c r="P6" s="150" t="s">
        <v>154</v>
      </c>
      <c r="Q6" s="150" t="s">
        <v>155</v>
      </c>
      <c r="R6" s="150" t="s">
        <v>156</v>
      </c>
      <c r="S6" s="150" t="s">
        <v>157</v>
      </c>
      <c r="T6" s="150" t="s">
        <v>158</v>
      </c>
      <c r="U6" s="150" t="s">
        <v>159</v>
      </c>
      <c r="V6" s="150" t="s">
        <v>160</v>
      </c>
      <c r="W6" s="150" t="s">
        <v>161</v>
      </c>
      <c r="X6" s="150" t="s">
        <v>162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163</v>
      </c>
      <c r="B8" s="163" t="s">
        <v>71</v>
      </c>
      <c r="C8" s="176" t="s">
        <v>72</v>
      </c>
      <c r="D8" s="164"/>
      <c r="E8" s="165"/>
      <c r="F8" s="166"/>
      <c r="G8" s="166">
        <f>SUMIF(AG9:AG20,"&lt;&gt;NOR",G9:G20)</f>
        <v>0</v>
      </c>
      <c r="H8" s="166"/>
      <c r="I8" s="166">
        <f>SUM(I9:I20)</f>
        <v>0</v>
      </c>
      <c r="J8" s="166"/>
      <c r="K8" s="166">
        <f>SUM(K9:K20)</f>
        <v>0</v>
      </c>
      <c r="L8" s="166"/>
      <c r="M8" s="166">
        <f>SUM(M9:M20)</f>
        <v>0</v>
      </c>
      <c r="N8" s="166"/>
      <c r="O8" s="166">
        <f>SUM(O9:O20)</f>
        <v>0.22</v>
      </c>
      <c r="P8" s="166"/>
      <c r="Q8" s="166">
        <f>SUM(Q9:Q20)</f>
        <v>0</v>
      </c>
      <c r="R8" s="166"/>
      <c r="S8" s="166"/>
      <c r="T8" s="167"/>
      <c r="U8" s="161"/>
      <c r="V8" s="161">
        <f>SUM(V9:V20)</f>
        <v>1.6199999999999997</v>
      </c>
      <c r="W8" s="161"/>
      <c r="X8" s="161"/>
      <c r="AG8" t="s">
        <v>164</v>
      </c>
    </row>
    <row r="9" spans="1:60" outlineLevel="1" x14ac:dyDescent="0.2">
      <c r="A9" s="168">
        <v>1</v>
      </c>
      <c r="B9" s="169" t="s">
        <v>176</v>
      </c>
      <c r="C9" s="177" t="s">
        <v>177</v>
      </c>
      <c r="D9" s="170" t="s">
        <v>178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2.767E-2</v>
      </c>
      <c r="O9" s="173">
        <f>ROUND(E9*N9,2)</f>
        <v>0.03</v>
      </c>
      <c r="P9" s="173">
        <v>0</v>
      </c>
      <c r="Q9" s="173">
        <f>ROUND(E9*P9,2)</f>
        <v>0</v>
      </c>
      <c r="R9" s="173" t="s">
        <v>179</v>
      </c>
      <c r="S9" s="173" t="s">
        <v>180</v>
      </c>
      <c r="T9" s="174" t="s">
        <v>180</v>
      </c>
      <c r="U9" s="160">
        <v>0.61799999999999999</v>
      </c>
      <c r="V9" s="160">
        <f>ROUND(E9*U9,2)</f>
        <v>0.62</v>
      </c>
      <c r="W9" s="160"/>
      <c r="X9" s="160" t="s">
        <v>181</v>
      </c>
      <c r="Y9" s="151"/>
      <c r="Z9" s="151"/>
      <c r="AA9" s="151"/>
      <c r="AB9" s="151"/>
      <c r="AC9" s="151"/>
      <c r="AD9" s="151"/>
      <c r="AE9" s="151"/>
      <c r="AF9" s="151"/>
      <c r="AG9" s="151" t="s">
        <v>182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61" t="s">
        <v>183</v>
      </c>
      <c r="D10" s="262"/>
      <c r="E10" s="262"/>
      <c r="F10" s="262"/>
      <c r="G10" s="262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184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68">
        <v>2</v>
      </c>
      <c r="B11" s="169" t="s">
        <v>185</v>
      </c>
      <c r="C11" s="177" t="s">
        <v>186</v>
      </c>
      <c r="D11" s="170" t="s">
        <v>178</v>
      </c>
      <c r="E11" s="171">
        <v>1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2.7969999999999998E-2</v>
      </c>
      <c r="O11" s="173">
        <f>ROUND(E11*N11,2)</f>
        <v>0.03</v>
      </c>
      <c r="P11" s="173">
        <v>0</v>
      </c>
      <c r="Q11" s="173">
        <f>ROUND(E11*P11,2)</f>
        <v>0</v>
      </c>
      <c r="R11" s="173" t="s">
        <v>179</v>
      </c>
      <c r="S11" s="173" t="s">
        <v>180</v>
      </c>
      <c r="T11" s="174" t="s">
        <v>180</v>
      </c>
      <c r="U11" s="160">
        <v>0.71499999999999997</v>
      </c>
      <c r="V11" s="160">
        <f>ROUND(E11*U11,2)</f>
        <v>0.72</v>
      </c>
      <c r="W11" s="160"/>
      <c r="X11" s="160" t="s">
        <v>181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182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261" t="s">
        <v>183</v>
      </c>
      <c r="D12" s="262"/>
      <c r="E12" s="262"/>
      <c r="F12" s="262"/>
      <c r="G12" s="262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184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68">
        <v>3</v>
      </c>
      <c r="B13" s="169" t="s">
        <v>187</v>
      </c>
      <c r="C13" s="177" t="s">
        <v>188</v>
      </c>
      <c r="D13" s="170" t="s">
        <v>189</v>
      </c>
      <c r="E13" s="171">
        <v>7.92E-3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1.0900000000000001</v>
      </c>
      <c r="O13" s="173">
        <f>ROUND(E13*N13,2)</f>
        <v>0.01</v>
      </c>
      <c r="P13" s="173">
        <v>0</v>
      </c>
      <c r="Q13" s="173">
        <f>ROUND(E13*P13,2)</f>
        <v>0</v>
      </c>
      <c r="R13" s="173" t="s">
        <v>179</v>
      </c>
      <c r="S13" s="173" t="s">
        <v>180</v>
      </c>
      <c r="T13" s="174" t="s">
        <v>180</v>
      </c>
      <c r="U13" s="160">
        <v>20.6</v>
      </c>
      <c r="V13" s="160">
        <f>ROUND(E13*U13,2)</f>
        <v>0.16</v>
      </c>
      <c r="W13" s="160"/>
      <c r="X13" s="160" t="s">
        <v>181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182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61" t="s">
        <v>190</v>
      </c>
      <c r="D14" s="262"/>
      <c r="E14" s="262"/>
      <c r="F14" s="262"/>
      <c r="G14" s="262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184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3" t="s">
        <v>191</v>
      </c>
      <c r="D15" s="181"/>
      <c r="E15" s="182">
        <v>7.92E-3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192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68">
        <v>4</v>
      </c>
      <c r="B16" s="169" t="s">
        <v>193</v>
      </c>
      <c r="C16" s="177" t="s">
        <v>194</v>
      </c>
      <c r="D16" s="170" t="s">
        <v>195</v>
      </c>
      <c r="E16" s="171">
        <v>9.5000000000000001E-2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0.15679999999999999</v>
      </c>
      <c r="O16" s="173">
        <f>ROUND(E16*N16,2)</f>
        <v>0.01</v>
      </c>
      <c r="P16" s="173">
        <v>0</v>
      </c>
      <c r="Q16" s="173">
        <f>ROUND(E16*P16,2)</f>
        <v>0</v>
      </c>
      <c r="R16" s="173" t="s">
        <v>196</v>
      </c>
      <c r="S16" s="173" t="s">
        <v>180</v>
      </c>
      <c r="T16" s="174" t="s">
        <v>180</v>
      </c>
      <c r="U16" s="160">
        <v>1.2225999999999999</v>
      </c>
      <c r="V16" s="160">
        <f>ROUND(E16*U16,2)</f>
        <v>0.12</v>
      </c>
      <c r="W16" s="160"/>
      <c r="X16" s="160" t="s">
        <v>181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182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261" t="s">
        <v>197</v>
      </c>
      <c r="D17" s="262"/>
      <c r="E17" s="262"/>
      <c r="F17" s="262"/>
      <c r="G17" s="262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184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3" t="s">
        <v>198</v>
      </c>
      <c r="D18" s="181"/>
      <c r="E18" s="182">
        <v>9.5000000000000001E-2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192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85">
        <v>5</v>
      </c>
      <c r="B19" s="186" t="s">
        <v>199</v>
      </c>
      <c r="C19" s="194" t="s">
        <v>200</v>
      </c>
      <c r="D19" s="187" t="s">
        <v>178</v>
      </c>
      <c r="E19" s="188">
        <v>1.01</v>
      </c>
      <c r="F19" s="189"/>
      <c r="G19" s="190">
        <f>ROUND(E19*F19,2)</f>
        <v>0</v>
      </c>
      <c r="H19" s="189"/>
      <c r="I19" s="190">
        <f>ROUND(E19*H19,2)</f>
        <v>0</v>
      </c>
      <c r="J19" s="189"/>
      <c r="K19" s="190">
        <f>ROUND(E19*J19,2)</f>
        <v>0</v>
      </c>
      <c r="L19" s="190">
        <v>21</v>
      </c>
      <c r="M19" s="190">
        <f>G19*(1+L19/100)</f>
        <v>0</v>
      </c>
      <c r="N19" s="190">
        <v>5.2999999999999999E-2</v>
      </c>
      <c r="O19" s="190">
        <f>ROUND(E19*N19,2)</f>
        <v>0.05</v>
      </c>
      <c r="P19" s="190">
        <v>0</v>
      </c>
      <c r="Q19" s="190">
        <f>ROUND(E19*P19,2)</f>
        <v>0</v>
      </c>
      <c r="R19" s="190" t="s">
        <v>201</v>
      </c>
      <c r="S19" s="190" t="s">
        <v>180</v>
      </c>
      <c r="T19" s="191" t="s">
        <v>180</v>
      </c>
      <c r="U19" s="160">
        <v>0</v>
      </c>
      <c r="V19" s="160">
        <f>ROUND(E19*U19,2)</f>
        <v>0</v>
      </c>
      <c r="W19" s="160"/>
      <c r="X19" s="160" t="s">
        <v>202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203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85">
        <v>6</v>
      </c>
      <c r="B20" s="186" t="s">
        <v>204</v>
      </c>
      <c r="C20" s="194" t="s">
        <v>205</v>
      </c>
      <c r="D20" s="187" t="s">
        <v>178</v>
      </c>
      <c r="E20" s="188">
        <v>1.01</v>
      </c>
      <c r="F20" s="189"/>
      <c r="G20" s="190">
        <f>ROUND(E20*F20,2)</f>
        <v>0</v>
      </c>
      <c r="H20" s="189"/>
      <c r="I20" s="190">
        <f>ROUND(E20*H20,2)</f>
        <v>0</v>
      </c>
      <c r="J20" s="189"/>
      <c r="K20" s="190">
        <f>ROUND(E20*J20,2)</f>
        <v>0</v>
      </c>
      <c r="L20" s="190">
        <v>21</v>
      </c>
      <c r="M20" s="190">
        <f>G20*(1+L20/100)</f>
        <v>0</v>
      </c>
      <c r="N20" s="190">
        <v>9.0999999999999998E-2</v>
      </c>
      <c r="O20" s="190">
        <f>ROUND(E20*N20,2)</f>
        <v>0.09</v>
      </c>
      <c r="P20" s="190">
        <v>0</v>
      </c>
      <c r="Q20" s="190">
        <f>ROUND(E20*P20,2)</f>
        <v>0</v>
      </c>
      <c r="R20" s="190" t="s">
        <v>201</v>
      </c>
      <c r="S20" s="190" t="s">
        <v>180</v>
      </c>
      <c r="T20" s="191" t="s">
        <v>180</v>
      </c>
      <c r="U20" s="160">
        <v>0</v>
      </c>
      <c r="V20" s="160">
        <f>ROUND(E20*U20,2)</f>
        <v>0</v>
      </c>
      <c r="W20" s="160"/>
      <c r="X20" s="160" t="s">
        <v>202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203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2" t="s">
        <v>163</v>
      </c>
      <c r="B21" s="163" t="s">
        <v>73</v>
      </c>
      <c r="C21" s="176" t="s">
        <v>74</v>
      </c>
      <c r="D21" s="164"/>
      <c r="E21" s="165"/>
      <c r="F21" s="166"/>
      <c r="G21" s="166">
        <f>SUMIF(AG22:AG51,"&lt;&gt;NOR",G22:G51)</f>
        <v>0</v>
      </c>
      <c r="H21" s="166"/>
      <c r="I21" s="166">
        <f>SUM(I22:I51)</f>
        <v>0</v>
      </c>
      <c r="J21" s="166"/>
      <c r="K21" s="166">
        <f>SUM(K22:K51)</f>
        <v>0</v>
      </c>
      <c r="L21" s="166"/>
      <c r="M21" s="166">
        <f>SUM(M22:M51)</f>
        <v>0</v>
      </c>
      <c r="N21" s="166"/>
      <c r="O21" s="166">
        <f>SUM(O22:O51)</f>
        <v>0.89000000000000012</v>
      </c>
      <c r="P21" s="166"/>
      <c r="Q21" s="166">
        <f>SUM(Q22:Q51)</f>
        <v>0</v>
      </c>
      <c r="R21" s="166"/>
      <c r="S21" s="166"/>
      <c r="T21" s="167"/>
      <c r="U21" s="161"/>
      <c r="V21" s="161">
        <f>SUM(V22:V51)</f>
        <v>41.39</v>
      </c>
      <c r="W21" s="161"/>
      <c r="X21" s="161"/>
      <c r="AG21" t="s">
        <v>164</v>
      </c>
    </row>
    <row r="22" spans="1:60" ht="22.5" outlineLevel="1" x14ac:dyDescent="0.2">
      <c r="A22" s="168">
        <v>7</v>
      </c>
      <c r="B22" s="169" t="s">
        <v>206</v>
      </c>
      <c r="C22" s="177" t="s">
        <v>207</v>
      </c>
      <c r="D22" s="170" t="s">
        <v>178</v>
      </c>
      <c r="E22" s="171">
        <v>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2.3019999999999999E-2</v>
      </c>
      <c r="O22" s="173">
        <f>ROUND(E22*N22,2)</f>
        <v>0.05</v>
      </c>
      <c r="P22" s="173">
        <v>0</v>
      </c>
      <c r="Q22" s="173">
        <f>ROUND(E22*P22,2)</f>
        <v>0</v>
      </c>
      <c r="R22" s="173" t="s">
        <v>179</v>
      </c>
      <c r="S22" s="173" t="s">
        <v>180</v>
      </c>
      <c r="T22" s="174" t="s">
        <v>180</v>
      </c>
      <c r="U22" s="160">
        <v>0.3</v>
      </c>
      <c r="V22" s="160">
        <f>ROUND(E22*U22,2)</f>
        <v>0.6</v>
      </c>
      <c r="W22" s="160"/>
      <c r="X22" s="160" t="s">
        <v>181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182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61" t="s">
        <v>183</v>
      </c>
      <c r="D23" s="262"/>
      <c r="E23" s="262"/>
      <c r="F23" s="262"/>
      <c r="G23" s="262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184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3" t="s">
        <v>208</v>
      </c>
      <c r="D24" s="181"/>
      <c r="E24" s="182">
        <v>2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192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33.75" outlineLevel="1" x14ac:dyDescent="0.2">
      <c r="A25" s="168">
        <v>8</v>
      </c>
      <c r="B25" s="169" t="s">
        <v>209</v>
      </c>
      <c r="C25" s="177" t="s">
        <v>210</v>
      </c>
      <c r="D25" s="170" t="s">
        <v>195</v>
      </c>
      <c r="E25" s="171">
        <v>2.31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4.3720000000000002E-2</v>
      </c>
      <c r="O25" s="173">
        <f>ROUND(E25*N25,2)</f>
        <v>0.1</v>
      </c>
      <c r="P25" s="173">
        <v>0</v>
      </c>
      <c r="Q25" s="173">
        <f>ROUND(E25*P25,2)</f>
        <v>0</v>
      </c>
      <c r="R25" s="173" t="s">
        <v>196</v>
      </c>
      <c r="S25" s="173" t="s">
        <v>180</v>
      </c>
      <c r="T25" s="174" t="s">
        <v>180</v>
      </c>
      <c r="U25" s="160">
        <v>1.43</v>
      </c>
      <c r="V25" s="160">
        <f>ROUND(E25*U25,2)</f>
        <v>3.3</v>
      </c>
      <c r="W25" s="160"/>
      <c r="X25" s="160" t="s">
        <v>181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182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8"/>
      <c r="B26" s="159"/>
      <c r="C26" s="261" t="s">
        <v>211</v>
      </c>
      <c r="D26" s="262"/>
      <c r="E26" s="262"/>
      <c r="F26" s="262"/>
      <c r="G26" s="262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184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92" t="str">
        <f>C26</f>
        <v>zřízení nosné konstrukce příčky, vložení tepelné izolace tl. do 5 cm, montáž desek, tmelení spár Q2 a úprava rohů. Včetně dodávek materiálu.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3" t="s">
        <v>212</v>
      </c>
      <c r="D27" s="181"/>
      <c r="E27" s="182">
        <v>2.31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192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68">
        <v>9</v>
      </c>
      <c r="B28" s="169" t="s">
        <v>213</v>
      </c>
      <c r="C28" s="177" t="s">
        <v>214</v>
      </c>
      <c r="D28" s="170" t="s">
        <v>195</v>
      </c>
      <c r="E28" s="171">
        <v>2.31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3">
        <v>0</v>
      </c>
      <c r="O28" s="173">
        <f>ROUND(E28*N28,2)</f>
        <v>0</v>
      </c>
      <c r="P28" s="173">
        <v>0</v>
      </c>
      <c r="Q28" s="173">
        <f>ROUND(E28*P28,2)</f>
        <v>0</v>
      </c>
      <c r="R28" s="173" t="s">
        <v>196</v>
      </c>
      <c r="S28" s="173" t="s">
        <v>180</v>
      </c>
      <c r="T28" s="174" t="s">
        <v>180</v>
      </c>
      <c r="U28" s="160">
        <v>0.32</v>
      </c>
      <c r="V28" s="160">
        <f>ROUND(E28*U28,2)</f>
        <v>0.74</v>
      </c>
      <c r="W28" s="160"/>
      <c r="X28" s="160" t="s">
        <v>181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182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3" t="s">
        <v>212</v>
      </c>
      <c r="D29" s="181"/>
      <c r="E29" s="182">
        <v>2.31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192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68">
        <v>10</v>
      </c>
      <c r="B30" s="169" t="s">
        <v>215</v>
      </c>
      <c r="C30" s="177" t="s">
        <v>216</v>
      </c>
      <c r="D30" s="170" t="s">
        <v>195</v>
      </c>
      <c r="E30" s="171">
        <v>34.093000000000004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1.5970000000000002E-2</v>
      </c>
      <c r="O30" s="173">
        <f>ROUND(E30*N30,2)</f>
        <v>0.54</v>
      </c>
      <c r="P30" s="173">
        <v>0</v>
      </c>
      <c r="Q30" s="173">
        <f>ROUND(E30*P30,2)</f>
        <v>0</v>
      </c>
      <c r="R30" s="173" t="s">
        <v>196</v>
      </c>
      <c r="S30" s="173" t="s">
        <v>180</v>
      </c>
      <c r="T30" s="174" t="s">
        <v>180</v>
      </c>
      <c r="U30" s="160">
        <v>0.7</v>
      </c>
      <c r="V30" s="160">
        <f>ROUND(E30*U30,2)</f>
        <v>23.87</v>
      </c>
      <c r="W30" s="160"/>
      <c r="X30" s="160" t="s">
        <v>181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182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3" t="s">
        <v>217</v>
      </c>
      <c r="D31" s="181"/>
      <c r="E31" s="182">
        <v>34.093000000000004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192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68">
        <v>11</v>
      </c>
      <c r="B32" s="169" t="s">
        <v>218</v>
      </c>
      <c r="C32" s="177" t="s">
        <v>219</v>
      </c>
      <c r="D32" s="170" t="s">
        <v>195</v>
      </c>
      <c r="E32" s="171">
        <v>3.2371799999999999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73">
        <v>2.1350000000000001E-2</v>
      </c>
      <c r="O32" s="173">
        <f>ROUND(E32*N32,2)</f>
        <v>7.0000000000000007E-2</v>
      </c>
      <c r="P32" s="173">
        <v>0</v>
      </c>
      <c r="Q32" s="173">
        <f>ROUND(E32*P32,2)</f>
        <v>0</v>
      </c>
      <c r="R32" s="173" t="s">
        <v>196</v>
      </c>
      <c r="S32" s="173" t="s">
        <v>180</v>
      </c>
      <c r="T32" s="174" t="s">
        <v>180</v>
      </c>
      <c r="U32" s="160">
        <v>0.95799999999999996</v>
      </c>
      <c r="V32" s="160">
        <f>ROUND(E32*U32,2)</f>
        <v>3.1</v>
      </c>
      <c r="W32" s="160"/>
      <c r="X32" s="160" t="s">
        <v>181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182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3" t="s">
        <v>220</v>
      </c>
      <c r="D33" s="181"/>
      <c r="E33" s="182">
        <v>3.2371799999999999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192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68">
        <v>12</v>
      </c>
      <c r="B34" s="169" t="s">
        <v>221</v>
      </c>
      <c r="C34" s="177" t="s">
        <v>222</v>
      </c>
      <c r="D34" s="170" t="s">
        <v>195</v>
      </c>
      <c r="E34" s="171">
        <v>19.391860000000001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3" t="s">
        <v>196</v>
      </c>
      <c r="S34" s="173" t="s">
        <v>180</v>
      </c>
      <c r="T34" s="174" t="s">
        <v>180</v>
      </c>
      <c r="U34" s="160">
        <v>0.28999999999999998</v>
      </c>
      <c r="V34" s="160">
        <f>ROUND(E34*U34,2)</f>
        <v>5.62</v>
      </c>
      <c r="W34" s="160"/>
      <c r="X34" s="160" t="s">
        <v>181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182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5" t="s">
        <v>223</v>
      </c>
      <c r="D35" s="183"/>
      <c r="E35" s="184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192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6" t="s">
        <v>224</v>
      </c>
      <c r="D36" s="183"/>
      <c r="E36" s="184">
        <v>3.2371799999999999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192</v>
      </c>
      <c r="AH36" s="151">
        <v>2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6" t="s">
        <v>225</v>
      </c>
      <c r="D37" s="183"/>
      <c r="E37" s="184">
        <v>1.08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192</v>
      </c>
      <c r="AH37" s="151">
        <v>2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6" t="s">
        <v>226</v>
      </c>
      <c r="D38" s="183"/>
      <c r="E38" s="184">
        <v>2.3170000000000002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192</v>
      </c>
      <c r="AH38" s="151">
        <v>2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5" t="s">
        <v>227</v>
      </c>
      <c r="D39" s="183"/>
      <c r="E39" s="184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192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3" t="s">
        <v>228</v>
      </c>
      <c r="D40" s="181"/>
      <c r="E40" s="182">
        <v>13.268359999999999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192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3" t="s">
        <v>229</v>
      </c>
      <c r="D41" s="181"/>
      <c r="E41" s="182">
        <v>6.1234999999999999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192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68">
        <v>13</v>
      </c>
      <c r="B42" s="169" t="s">
        <v>230</v>
      </c>
      <c r="C42" s="177" t="s">
        <v>231</v>
      </c>
      <c r="D42" s="170" t="s">
        <v>195</v>
      </c>
      <c r="E42" s="171">
        <v>6.1234999999999999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3">
        <v>9.4199999999999996E-3</v>
      </c>
      <c r="O42" s="173">
        <f>ROUND(E42*N42,2)</f>
        <v>0.06</v>
      </c>
      <c r="P42" s="173">
        <v>0</v>
      </c>
      <c r="Q42" s="173">
        <f>ROUND(E42*P42,2)</f>
        <v>0</v>
      </c>
      <c r="R42" s="173" t="s">
        <v>232</v>
      </c>
      <c r="S42" s="173" t="s">
        <v>180</v>
      </c>
      <c r="T42" s="174" t="s">
        <v>180</v>
      </c>
      <c r="U42" s="160">
        <v>0.13</v>
      </c>
      <c r="V42" s="160">
        <f>ROUND(E42*U42,2)</f>
        <v>0.8</v>
      </c>
      <c r="W42" s="160"/>
      <c r="X42" s="160" t="s">
        <v>181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182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3" t="s">
        <v>229</v>
      </c>
      <c r="D43" s="181"/>
      <c r="E43" s="182">
        <v>6.1234999999999999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192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68">
        <v>14</v>
      </c>
      <c r="B44" s="169" t="s">
        <v>233</v>
      </c>
      <c r="C44" s="177" t="s">
        <v>234</v>
      </c>
      <c r="D44" s="170" t="s">
        <v>195</v>
      </c>
      <c r="E44" s="171">
        <v>6.1234999999999999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73">
        <v>2.4000000000000001E-4</v>
      </c>
      <c r="O44" s="173">
        <f>ROUND(E44*N44,2)</f>
        <v>0</v>
      </c>
      <c r="P44" s="173">
        <v>0</v>
      </c>
      <c r="Q44" s="173">
        <f>ROUND(E44*P44,2)</f>
        <v>0</v>
      </c>
      <c r="R44" s="173" t="s">
        <v>232</v>
      </c>
      <c r="S44" s="173" t="s">
        <v>180</v>
      </c>
      <c r="T44" s="174" t="s">
        <v>180</v>
      </c>
      <c r="U44" s="160">
        <v>0</v>
      </c>
      <c r="V44" s="160">
        <f>ROUND(E44*U44,2)</f>
        <v>0</v>
      </c>
      <c r="W44" s="160"/>
      <c r="X44" s="160" t="s">
        <v>181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182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3" t="s">
        <v>229</v>
      </c>
      <c r="D45" s="181"/>
      <c r="E45" s="182">
        <v>6.1234999999999999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192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15</v>
      </c>
      <c r="B46" s="169" t="s">
        <v>235</v>
      </c>
      <c r="C46" s="177" t="s">
        <v>236</v>
      </c>
      <c r="D46" s="170" t="s">
        <v>195</v>
      </c>
      <c r="E46" s="171">
        <v>1.75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3">
        <v>1.3699999999999999E-3</v>
      </c>
      <c r="O46" s="173">
        <f>ROUND(E46*N46,2)</f>
        <v>0</v>
      </c>
      <c r="P46" s="173">
        <v>0</v>
      </c>
      <c r="Q46" s="173">
        <f>ROUND(E46*P46,2)</f>
        <v>0</v>
      </c>
      <c r="R46" s="173"/>
      <c r="S46" s="173" t="s">
        <v>168</v>
      </c>
      <c r="T46" s="174" t="s">
        <v>169</v>
      </c>
      <c r="U46" s="160">
        <v>0.08</v>
      </c>
      <c r="V46" s="160">
        <f>ROUND(E46*U46,2)</f>
        <v>0.14000000000000001</v>
      </c>
      <c r="W46" s="160"/>
      <c r="X46" s="160" t="s">
        <v>181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3" t="s">
        <v>237</v>
      </c>
      <c r="D47" s="181"/>
      <c r="E47" s="182">
        <v>1.75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192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68">
        <v>16</v>
      </c>
      <c r="B48" s="169" t="s">
        <v>238</v>
      </c>
      <c r="C48" s="177" t="s">
        <v>239</v>
      </c>
      <c r="D48" s="170" t="s">
        <v>195</v>
      </c>
      <c r="E48" s="171">
        <v>1.08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73">
        <v>1.796E-2</v>
      </c>
      <c r="O48" s="173">
        <f>ROUND(E48*N48,2)</f>
        <v>0.02</v>
      </c>
      <c r="P48" s="173">
        <v>0</v>
      </c>
      <c r="Q48" s="173">
        <f>ROUND(E48*P48,2)</f>
        <v>0</v>
      </c>
      <c r="R48" s="173"/>
      <c r="S48" s="173" t="s">
        <v>168</v>
      </c>
      <c r="T48" s="174" t="s">
        <v>169</v>
      </c>
      <c r="U48" s="160">
        <v>0.93</v>
      </c>
      <c r="V48" s="160">
        <f>ROUND(E48*U48,2)</f>
        <v>1</v>
      </c>
      <c r="W48" s="160"/>
      <c r="X48" s="160" t="s">
        <v>181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3" t="s">
        <v>240</v>
      </c>
      <c r="D49" s="181"/>
      <c r="E49" s="182">
        <v>1.08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192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68">
        <v>17</v>
      </c>
      <c r="B50" s="169" t="s">
        <v>241</v>
      </c>
      <c r="C50" s="177" t="s">
        <v>242</v>
      </c>
      <c r="D50" s="170" t="s">
        <v>195</v>
      </c>
      <c r="E50" s="171">
        <v>2.3170000000000002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73">
        <v>2.1350000000000001E-2</v>
      </c>
      <c r="O50" s="173">
        <f>ROUND(E50*N50,2)</f>
        <v>0.05</v>
      </c>
      <c r="P50" s="173">
        <v>0</v>
      </c>
      <c r="Q50" s="173">
        <f>ROUND(E50*P50,2)</f>
        <v>0</v>
      </c>
      <c r="R50" s="173"/>
      <c r="S50" s="173" t="s">
        <v>168</v>
      </c>
      <c r="T50" s="174" t="s">
        <v>169</v>
      </c>
      <c r="U50" s="160">
        <v>0.96</v>
      </c>
      <c r="V50" s="160">
        <f>ROUND(E50*U50,2)</f>
        <v>2.2200000000000002</v>
      </c>
      <c r="W50" s="160"/>
      <c r="X50" s="160" t="s">
        <v>181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182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3" t="s">
        <v>243</v>
      </c>
      <c r="D51" s="181"/>
      <c r="E51" s="182">
        <v>2.3170000000000002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192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2" t="s">
        <v>163</v>
      </c>
      <c r="B52" s="163" t="s">
        <v>75</v>
      </c>
      <c r="C52" s="176" t="s">
        <v>76</v>
      </c>
      <c r="D52" s="164"/>
      <c r="E52" s="165"/>
      <c r="F52" s="166"/>
      <c r="G52" s="166">
        <f>SUMIF(AG53:AG54,"&lt;&gt;NOR",G53:G54)</f>
        <v>0</v>
      </c>
      <c r="H52" s="166"/>
      <c r="I52" s="166">
        <f>SUM(I53:I54)</f>
        <v>0</v>
      </c>
      <c r="J52" s="166"/>
      <c r="K52" s="166">
        <f>SUM(K53:K54)</f>
        <v>0</v>
      </c>
      <c r="L52" s="166"/>
      <c r="M52" s="166">
        <f>SUM(M53:M54)</f>
        <v>0</v>
      </c>
      <c r="N52" s="166"/>
      <c r="O52" s="166">
        <f>SUM(O53:O54)</f>
        <v>0.04</v>
      </c>
      <c r="P52" s="166"/>
      <c r="Q52" s="166">
        <f>SUM(Q53:Q54)</f>
        <v>0</v>
      </c>
      <c r="R52" s="166"/>
      <c r="S52" s="166"/>
      <c r="T52" s="167"/>
      <c r="U52" s="161"/>
      <c r="V52" s="161">
        <f>SUM(V53:V54)</f>
        <v>0.4</v>
      </c>
      <c r="W52" s="161"/>
      <c r="X52" s="161"/>
      <c r="AG52" t="s">
        <v>164</v>
      </c>
    </row>
    <row r="53" spans="1:60" outlineLevel="1" x14ac:dyDescent="0.2">
      <c r="A53" s="168">
        <v>18</v>
      </c>
      <c r="B53" s="169" t="s">
        <v>244</v>
      </c>
      <c r="C53" s="177" t="s">
        <v>245</v>
      </c>
      <c r="D53" s="170" t="s">
        <v>178</v>
      </c>
      <c r="E53" s="171">
        <v>2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2.094E-2</v>
      </c>
      <c r="O53" s="173">
        <f>ROUND(E53*N53,2)</f>
        <v>0.04</v>
      </c>
      <c r="P53" s="173">
        <v>0</v>
      </c>
      <c r="Q53" s="173">
        <f>ROUND(E53*P53,2)</f>
        <v>0</v>
      </c>
      <c r="R53" s="173" t="s">
        <v>179</v>
      </c>
      <c r="S53" s="173" t="s">
        <v>180</v>
      </c>
      <c r="T53" s="174" t="s">
        <v>180</v>
      </c>
      <c r="U53" s="160">
        <v>0.2014</v>
      </c>
      <c r="V53" s="160">
        <f>ROUND(E53*U53,2)</f>
        <v>0.4</v>
      </c>
      <c r="W53" s="160"/>
      <c r="X53" s="160" t="s">
        <v>181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3" t="s">
        <v>246</v>
      </c>
      <c r="D54" s="181"/>
      <c r="E54" s="182">
        <v>2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192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62" t="s">
        <v>163</v>
      </c>
      <c r="B55" s="163" t="s">
        <v>77</v>
      </c>
      <c r="C55" s="176" t="s">
        <v>78</v>
      </c>
      <c r="D55" s="164"/>
      <c r="E55" s="165"/>
      <c r="F55" s="166"/>
      <c r="G55" s="166">
        <f>SUMIF(AG56:AG61,"&lt;&gt;NOR",G56:G61)</f>
        <v>0</v>
      </c>
      <c r="H55" s="166"/>
      <c r="I55" s="166">
        <f>SUM(I56:I61)</f>
        <v>0</v>
      </c>
      <c r="J55" s="166"/>
      <c r="K55" s="166">
        <f>SUM(K56:K61)</f>
        <v>0</v>
      </c>
      <c r="L55" s="166"/>
      <c r="M55" s="166">
        <f>SUM(M56:M61)</f>
        <v>0</v>
      </c>
      <c r="N55" s="166"/>
      <c r="O55" s="166">
        <f>SUM(O56:O61)</f>
        <v>0.42</v>
      </c>
      <c r="P55" s="166"/>
      <c r="Q55" s="166">
        <f>SUM(Q56:Q61)</f>
        <v>0</v>
      </c>
      <c r="R55" s="166"/>
      <c r="S55" s="166"/>
      <c r="T55" s="167"/>
      <c r="U55" s="161"/>
      <c r="V55" s="161">
        <f>SUM(V56:V61)</f>
        <v>8.11</v>
      </c>
      <c r="W55" s="161"/>
      <c r="X55" s="161"/>
      <c r="AG55" t="s">
        <v>164</v>
      </c>
    </row>
    <row r="56" spans="1:60" outlineLevel="1" x14ac:dyDescent="0.2">
      <c r="A56" s="168">
        <v>19</v>
      </c>
      <c r="B56" s="169" t="s">
        <v>247</v>
      </c>
      <c r="C56" s="177" t="s">
        <v>248</v>
      </c>
      <c r="D56" s="170" t="s">
        <v>195</v>
      </c>
      <c r="E56" s="171">
        <v>2.9142000000000001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3">
        <v>4.4139999999999999E-2</v>
      </c>
      <c r="O56" s="173">
        <f>ROUND(E56*N56,2)</f>
        <v>0.13</v>
      </c>
      <c r="P56" s="173">
        <v>0</v>
      </c>
      <c r="Q56" s="173">
        <f>ROUND(E56*P56,2)</f>
        <v>0</v>
      </c>
      <c r="R56" s="173" t="s">
        <v>196</v>
      </c>
      <c r="S56" s="173" t="s">
        <v>180</v>
      </c>
      <c r="T56" s="174" t="s">
        <v>180</v>
      </c>
      <c r="U56" s="160">
        <v>0.6</v>
      </c>
      <c r="V56" s="160">
        <f>ROUND(E56*U56,2)</f>
        <v>1.75</v>
      </c>
      <c r="W56" s="160"/>
      <c r="X56" s="160" t="s">
        <v>181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3" t="s">
        <v>249</v>
      </c>
      <c r="D57" s="181"/>
      <c r="E57" s="182">
        <v>2.9142000000000001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192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20</v>
      </c>
      <c r="B58" s="169" t="s">
        <v>250</v>
      </c>
      <c r="C58" s="177" t="s">
        <v>251</v>
      </c>
      <c r="D58" s="170" t="s">
        <v>195</v>
      </c>
      <c r="E58" s="171">
        <v>5.4059999999999997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5.3690000000000002E-2</v>
      </c>
      <c r="O58" s="173">
        <f>ROUND(E58*N58,2)</f>
        <v>0.28999999999999998</v>
      </c>
      <c r="P58" s="173">
        <v>0</v>
      </c>
      <c r="Q58" s="173">
        <f>ROUND(E58*P58,2)</f>
        <v>0</v>
      </c>
      <c r="R58" s="173" t="s">
        <v>179</v>
      </c>
      <c r="S58" s="173" t="s">
        <v>180</v>
      </c>
      <c r="T58" s="174" t="s">
        <v>180</v>
      </c>
      <c r="U58" s="160">
        <v>1.17717</v>
      </c>
      <c r="V58" s="160">
        <f>ROUND(E58*U58,2)</f>
        <v>6.36</v>
      </c>
      <c r="W58" s="160"/>
      <c r="X58" s="160" t="s">
        <v>181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61" t="s">
        <v>252</v>
      </c>
      <c r="D59" s="262"/>
      <c r="E59" s="262"/>
      <c r="F59" s="262"/>
      <c r="G59" s="262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184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92" t="str">
        <f>C59</f>
        <v>okenního nebo dveřního, z pomocného pracovního lešení o výšce podlahy do 1900 mm a pro zatížení do 1,5 kPa,</v>
      </c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3" t="s">
        <v>253</v>
      </c>
      <c r="D60" s="181"/>
      <c r="E60" s="182">
        <v>3.7440000000000002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192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3" t="s">
        <v>254</v>
      </c>
      <c r="D61" s="181"/>
      <c r="E61" s="182">
        <v>1.6619999999999999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192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62" t="s">
        <v>163</v>
      </c>
      <c r="B62" s="163" t="s">
        <v>79</v>
      </c>
      <c r="C62" s="176" t="s">
        <v>80</v>
      </c>
      <c r="D62" s="164"/>
      <c r="E62" s="165"/>
      <c r="F62" s="166"/>
      <c r="G62" s="166">
        <f>SUMIF(AG63:AG71,"&lt;&gt;NOR",G63:G71)</f>
        <v>0</v>
      </c>
      <c r="H62" s="166"/>
      <c r="I62" s="166">
        <f>SUM(I63:I71)</f>
        <v>0</v>
      </c>
      <c r="J62" s="166"/>
      <c r="K62" s="166">
        <f>SUM(K63:K71)</f>
        <v>0</v>
      </c>
      <c r="L62" s="166"/>
      <c r="M62" s="166">
        <f>SUM(M63:M71)</f>
        <v>0</v>
      </c>
      <c r="N62" s="166"/>
      <c r="O62" s="166">
        <f>SUM(O63:O71)</f>
        <v>0.13</v>
      </c>
      <c r="P62" s="166"/>
      <c r="Q62" s="166">
        <f>SUM(Q63:Q71)</f>
        <v>0</v>
      </c>
      <c r="R62" s="166"/>
      <c r="S62" s="166"/>
      <c r="T62" s="167"/>
      <c r="U62" s="161"/>
      <c r="V62" s="161">
        <f>SUM(V63:V71)</f>
        <v>0.17</v>
      </c>
      <c r="W62" s="161"/>
      <c r="X62" s="161"/>
      <c r="AG62" t="s">
        <v>164</v>
      </c>
    </row>
    <row r="63" spans="1:60" ht="22.5" outlineLevel="1" x14ac:dyDescent="0.2">
      <c r="A63" s="168">
        <v>21</v>
      </c>
      <c r="B63" s="169" t="s">
        <v>255</v>
      </c>
      <c r="C63" s="177" t="s">
        <v>256</v>
      </c>
      <c r="D63" s="170" t="s">
        <v>257</v>
      </c>
      <c r="E63" s="171">
        <v>7.6799999999999993E-2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3">
        <v>1.6</v>
      </c>
      <c r="O63" s="173">
        <f>ROUND(E63*N63,2)</f>
        <v>0.12</v>
      </c>
      <c r="P63" s="173">
        <v>0</v>
      </c>
      <c r="Q63" s="173">
        <f>ROUND(E63*P63,2)</f>
        <v>0</v>
      </c>
      <c r="R63" s="173" t="s">
        <v>196</v>
      </c>
      <c r="S63" s="173" t="s">
        <v>180</v>
      </c>
      <c r="T63" s="174" t="s">
        <v>180</v>
      </c>
      <c r="U63" s="160">
        <v>1.8360000000000001</v>
      </c>
      <c r="V63" s="160">
        <f>ROUND(E63*U63,2)</f>
        <v>0.14000000000000001</v>
      </c>
      <c r="W63" s="160"/>
      <c r="X63" s="160" t="s">
        <v>181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182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61" t="s">
        <v>258</v>
      </c>
      <c r="D64" s="262"/>
      <c r="E64" s="262"/>
      <c r="F64" s="262"/>
      <c r="G64" s="262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184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92" t="str">
        <f>C64</f>
        <v>pod mazaniny a dlažby, popř. na plochých střechách, vodorovný nebo ve spádu, s udusáním a urovnáním povrchu,</v>
      </c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3" t="s">
        <v>259</v>
      </c>
      <c r="D65" s="181"/>
      <c r="E65" s="182">
        <v>7.6799999999999993E-2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192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68">
        <v>22</v>
      </c>
      <c r="B66" s="169" t="s">
        <v>260</v>
      </c>
      <c r="C66" s="177" t="s">
        <v>261</v>
      </c>
      <c r="D66" s="170" t="s">
        <v>195</v>
      </c>
      <c r="E66" s="171">
        <v>0.1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73">
        <v>9.9229999999999999E-2</v>
      </c>
      <c r="O66" s="173">
        <f>ROUND(E66*N66,2)</f>
        <v>0.01</v>
      </c>
      <c r="P66" s="173">
        <v>0</v>
      </c>
      <c r="Q66" s="173">
        <f>ROUND(E66*P66,2)</f>
        <v>0</v>
      </c>
      <c r="R66" s="173" t="s">
        <v>196</v>
      </c>
      <c r="S66" s="173" t="s">
        <v>180</v>
      </c>
      <c r="T66" s="174" t="s">
        <v>180</v>
      </c>
      <c r="U66" s="160">
        <v>0.15</v>
      </c>
      <c r="V66" s="160">
        <f>ROUND(E66*U66,2)</f>
        <v>0.02</v>
      </c>
      <c r="W66" s="160"/>
      <c r="X66" s="160" t="s">
        <v>181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182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261" t="s">
        <v>262</v>
      </c>
      <c r="D67" s="262"/>
      <c r="E67" s="262"/>
      <c r="F67" s="262"/>
      <c r="G67" s="262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184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92" t="str">
        <f>C67</f>
        <v>dovoz směsi, doprava pomocí šnekového čerpadla, lití hadicí na plochu, dvojí (křížem vedené) rozvlnění hrazdami</v>
      </c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3" t="s">
        <v>263</v>
      </c>
      <c r="D68" s="181"/>
      <c r="E68" s="182">
        <v>0.1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192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68">
        <v>23</v>
      </c>
      <c r="B69" s="169" t="s">
        <v>264</v>
      </c>
      <c r="C69" s="177" t="s">
        <v>265</v>
      </c>
      <c r="D69" s="170" t="s">
        <v>195</v>
      </c>
      <c r="E69" s="171">
        <v>0.1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73">
        <v>0</v>
      </c>
      <c r="O69" s="173">
        <f>ROUND(E69*N69,2)</f>
        <v>0</v>
      </c>
      <c r="P69" s="173">
        <v>0</v>
      </c>
      <c r="Q69" s="173">
        <f>ROUND(E69*P69,2)</f>
        <v>0</v>
      </c>
      <c r="R69" s="173" t="s">
        <v>196</v>
      </c>
      <c r="S69" s="173" t="s">
        <v>180</v>
      </c>
      <c r="T69" s="174" t="s">
        <v>180</v>
      </c>
      <c r="U69" s="160">
        <v>0.05</v>
      </c>
      <c r="V69" s="160">
        <f>ROUND(E69*U69,2)</f>
        <v>0.01</v>
      </c>
      <c r="W69" s="160"/>
      <c r="X69" s="160" t="s">
        <v>181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182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261" t="s">
        <v>262</v>
      </c>
      <c r="D70" s="262"/>
      <c r="E70" s="262"/>
      <c r="F70" s="262"/>
      <c r="G70" s="262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184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92" t="str">
        <f>C70</f>
        <v>dovoz směsi, doprava pomocí šnekového čerpadla, lití hadicí na plochu, dvojí (křížem vedené) rozvlnění hrazdami</v>
      </c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3" t="s">
        <v>263</v>
      </c>
      <c r="D71" s="181"/>
      <c r="E71" s="182">
        <v>0.1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192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62" t="s">
        <v>163</v>
      </c>
      <c r="B72" s="163" t="s">
        <v>81</v>
      </c>
      <c r="C72" s="176" t="s">
        <v>82</v>
      </c>
      <c r="D72" s="164"/>
      <c r="E72" s="165"/>
      <c r="F72" s="166"/>
      <c r="G72" s="166">
        <f>SUMIF(AG73:AG76,"&lt;&gt;NOR",G73:G76)</f>
        <v>0</v>
      </c>
      <c r="H72" s="166"/>
      <c r="I72" s="166">
        <f>SUM(I73:I76)</f>
        <v>0</v>
      </c>
      <c r="J72" s="166"/>
      <c r="K72" s="166">
        <f>SUM(K73:K76)</f>
        <v>0</v>
      </c>
      <c r="L72" s="166"/>
      <c r="M72" s="166">
        <f>SUM(M73:M76)</f>
        <v>0</v>
      </c>
      <c r="N72" s="166"/>
      <c r="O72" s="166">
        <f>SUM(O73:O76)</f>
        <v>0.17</v>
      </c>
      <c r="P72" s="166"/>
      <c r="Q72" s="166">
        <f>SUM(Q73:Q76)</f>
        <v>0</v>
      </c>
      <c r="R72" s="166"/>
      <c r="S72" s="166"/>
      <c r="T72" s="167"/>
      <c r="U72" s="161"/>
      <c r="V72" s="161">
        <f>SUM(V73:V76)</f>
        <v>18.959999999999997</v>
      </c>
      <c r="W72" s="161"/>
      <c r="X72" s="161"/>
      <c r="AG72" t="s">
        <v>164</v>
      </c>
    </row>
    <row r="73" spans="1:60" outlineLevel="1" x14ac:dyDescent="0.2">
      <c r="A73" s="168">
        <v>24</v>
      </c>
      <c r="B73" s="169" t="s">
        <v>266</v>
      </c>
      <c r="C73" s="177" t="s">
        <v>267</v>
      </c>
      <c r="D73" s="170" t="s">
        <v>195</v>
      </c>
      <c r="E73" s="171">
        <v>82.86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3">
        <v>1.58E-3</v>
      </c>
      <c r="O73" s="173">
        <f>ROUND(E73*N73,2)</f>
        <v>0.13</v>
      </c>
      <c r="P73" s="173">
        <v>0</v>
      </c>
      <c r="Q73" s="173">
        <f>ROUND(E73*P73,2)</f>
        <v>0</v>
      </c>
      <c r="R73" s="173" t="s">
        <v>268</v>
      </c>
      <c r="S73" s="173" t="s">
        <v>180</v>
      </c>
      <c r="T73" s="174" t="s">
        <v>180</v>
      </c>
      <c r="U73" s="160">
        <v>0.21</v>
      </c>
      <c r="V73" s="160">
        <f>ROUND(E73*U73,2)</f>
        <v>17.399999999999999</v>
      </c>
      <c r="W73" s="160"/>
      <c r="X73" s="160" t="s">
        <v>181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182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3" t="s">
        <v>269</v>
      </c>
      <c r="D74" s="181"/>
      <c r="E74" s="182">
        <v>82.86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192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25</v>
      </c>
      <c r="B75" s="169" t="s">
        <v>270</v>
      </c>
      <c r="C75" s="177" t="s">
        <v>271</v>
      </c>
      <c r="D75" s="170" t="s">
        <v>195</v>
      </c>
      <c r="E75" s="171">
        <v>6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3">
        <v>5.9199999999999999E-3</v>
      </c>
      <c r="O75" s="173">
        <f>ROUND(E75*N75,2)</f>
        <v>0.04</v>
      </c>
      <c r="P75" s="173">
        <v>0</v>
      </c>
      <c r="Q75" s="173">
        <f>ROUND(E75*P75,2)</f>
        <v>0</v>
      </c>
      <c r="R75" s="173" t="s">
        <v>268</v>
      </c>
      <c r="S75" s="173" t="s">
        <v>180</v>
      </c>
      <c r="T75" s="174" t="s">
        <v>180</v>
      </c>
      <c r="U75" s="160">
        <v>0.26</v>
      </c>
      <c r="V75" s="160">
        <f>ROUND(E75*U75,2)</f>
        <v>1.56</v>
      </c>
      <c r="W75" s="160"/>
      <c r="X75" s="160" t="s">
        <v>181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3" t="s">
        <v>272</v>
      </c>
      <c r="D76" s="181"/>
      <c r="E76" s="182">
        <v>6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192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162" t="s">
        <v>163</v>
      </c>
      <c r="B77" s="163" t="s">
        <v>83</v>
      </c>
      <c r="C77" s="176" t="s">
        <v>84</v>
      </c>
      <c r="D77" s="164"/>
      <c r="E77" s="165"/>
      <c r="F77" s="166"/>
      <c r="G77" s="166">
        <f>SUMIF(AG78:AG88,"&lt;&gt;NOR",G78:G88)</f>
        <v>0</v>
      </c>
      <c r="H77" s="166"/>
      <c r="I77" s="166">
        <f>SUM(I78:I88)</f>
        <v>0</v>
      </c>
      <c r="J77" s="166"/>
      <c r="K77" s="166">
        <f>SUM(K78:K88)</f>
        <v>0</v>
      </c>
      <c r="L77" s="166"/>
      <c r="M77" s="166">
        <f>SUM(M78:M88)</f>
        <v>0</v>
      </c>
      <c r="N77" s="166"/>
      <c r="O77" s="166">
        <f>SUM(O78:O88)</f>
        <v>0.19000000000000003</v>
      </c>
      <c r="P77" s="166"/>
      <c r="Q77" s="166">
        <f>SUM(Q78:Q88)</f>
        <v>0</v>
      </c>
      <c r="R77" s="166"/>
      <c r="S77" s="166"/>
      <c r="T77" s="167"/>
      <c r="U77" s="161"/>
      <c r="V77" s="161">
        <f>SUM(V78:V88)</f>
        <v>121.9</v>
      </c>
      <c r="W77" s="161"/>
      <c r="X77" s="161"/>
      <c r="AG77" t="s">
        <v>164</v>
      </c>
    </row>
    <row r="78" spans="1:60" ht="56.25" outlineLevel="1" x14ac:dyDescent="0.2">
      <c r="A78" s="168">
        <v>26</v>
      </c>
      <c r="B78" s="169" t="s">
        <v>273</v>
      </c>
      <c r="C78" s="177" t="s">
        <v>274</v>
      </c>
      <c r="D78" s="170" t="s">
        <v>195</v>
      </c>
      <c r="E78" s="171">
        <v>350.72314999999998</v>
      </c>
      <c r="F78" s="172"/>
      <c r="G78" s="173">
        <f>ROUND(E78*F78,2)</f>
        <v>0</v>
      </c>
      <c r="H78" s="172"/>
      <c r="I78" s="173">
        <f>ROUND(E78*H78,2)</f>
        <v>0</v>
      </c>
      <c r="J78" s="172"/>
      <c r="K78" s="173">
        <f>ROUND(E78*J78,2)</f>
        <v>0</v>
      </c>
      <c r="L78" s="173">
        <v>21</v>
      </c>
      <c r="M78" s="173">
        <f>G78*(1+L78/100)</f>
        <v>0</v>
      </c>
      <c r="N78" s="173">
        <v>4.0000000000000003E-5</v>
      </c>
      <c r="O78" s="173">
        <f>ROUND(E78*N78,2)</f>
        <v>0.01</v>
      </c>
      <c r="P78" s="173">
        <v>0</v>
      </c>
      <c r="Q78" s="173">
        <f>ROUND(E78*P78,2)</f>
        <v>0</v>
      </c>
      <c r="R78" s="173" t="s">
        <v>196</v>
      </c>
      <c r="S78" s="173" t="s">
        <v>180</v>
      </c>
      <c r="T78" s="174" t="s">
        <v>180</v>
      </c>
      <c r="U78" s="160">
        <v>0.31</v>
      </c>
      <c r="V78" s="160">
        <f>ROUND(E78*U78,2)</f>
        <v>108.72</v>
      </c>
      <c r="W78" s="160"/>
      <c r="X78" s="160" t="s">
        <v>181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182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3" t="s">
        <v>275</v>
      </c>
      <c r="D79" s="181"/>
      <c r="E79" s="182">
        <v>73.70505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192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3" t="s">
        <v>276</v>
      </c>
      <c r="D80" s="181"/>
      <c r="E80" s="182">
        <v>61.018099999999997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192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3" t="s">
        <v>277</v>
      </c>
      <c r="D81" s="181"/>
      <c r="E81" s="182">
        <v>216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192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27</v>
      </c>
      <c r="B82" s="169" t="s">
        <v>278</v>
      </c>
      <c r="C82" s="177" t="s">
        <v>279</v>
      </c>
      <c r="D82" s="170" t="s">
        <v>178</v>
      </c>
      <c r="E82" s="171">
        <v>5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21</v>
      </c>
      <c r="M82" s="173">
        <f>G82*(1+L82/100)</f>
        <v>0</v>
      </c>
      <c r="N82" s="173">
        <v>3.3000000000000002E-2</v>
      </c>
      <c r="O82" s="173">
        <f>ROUND(E82*N82,2)</f>
        <v>0.17</v>
      </c>
      <c r="P82" s="173">
        <v>0</v>
      </c>
      <c r="Q82" s="173">
        <f>ROUND(E82*P82,2)</f>
        <v>0</v>
      </c>
      <c r="R82" s="173" t="s">
        <v>196</v>
      </c>
      <c r="S82" s="173" t="s">
        <v>180</v>
      </c>
      <c r="T82" s="174" t="s">
        <v>180</v>
      </c>
      <c r="U82" s="160">
        <v>9.2999999999999999E-2</v>
      </c>
      <c r="V82" s="160">
        <f>ROUND(E82*U82,2)</f>
        <v>0.47</v>
      </c>
      <c r="W82" s="160"/>
      <c r="X82" s="160" t="s">
        <v>181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182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261" t="s">
        <v>280</v>
      </c>
      <c r="D83" s="262"/>
      <c r="E83" s="262"/>
      <c r="F83" s="262"/>
      <c r="G83" s="262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184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92" t="str">
        <f>C83</f>
        <v>kladené jednotlivě volně s mezerami nasucho (např. pro schůdnost po měkké krytině, pro trvalé zatížení krytiny)</v>
      </c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68">
        <v>28</v>
      </c>
      <c r="B84" s="169" t="s">
        <v>281</v>
      </c>
      <c r="C84" s="177" t="s">
        <v>282</v>
      </c>
      <c r="D84" s="170" t="s">
        <v>178</v>
      </c>
      <c r="E84" s="171">
        <v>5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73">
        <v>4.2000000000000002E-4</v>
      </c>
      <c r="O84" s="173">
        <f>ROUND(E84*N84,2)</f>
        <v>0</v>
      </c>
      <c r="P84" s="173">
        <v>0</v>
      </c>
      <c r="Q84" s="173">
        <f>ROUND(E84*P84,2)</f>
        <v>0</v>
      </c>
      <c r="R84" s="173" t="s">
        <v>196</v>
      </c>
      <c r="S84" s="173" t="s">
        <v>180</v>
      </c>
      <c r="T84" s="174" t="s">
        <v>180</v>
      </c>
      <c r="U84" s="160">
        <v>6.8000000000000005E-2</v>
      </c>
      <c r="V84" s="160">
        <f>ROUND(E84*U84,2)</f>
        <v>0.34</v>
      </c>
      <c r="W84" s="160"/>
      <c r="X84" s="160" t="s">
        <v>181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182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261" t="s">
        <v>280</v>
      </c>
      <c r="D85" s="262"/>
      <c r="E85" s="262"/>
      <c r="F85" s="262"/>
      <c r="G85" s="262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184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92" t="str">
        <f>C85</f>
        <v>kladené jednotlivě volně s mezerami nasucho (např. pro schůdnost po měkké krytině, pro trvalé zatížení krytiny)</v>
      </c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68">
        <v>29</v>
      </c>
      <c r="B86" s="169" t="s">
        <v>283</v>
      </c>
      <c r="C86" s="177" t="s">
        <v>284</v>
      </c>
      <c r="D86" s="170" t="s">
        <v>195</v>
      </c>
      <c r="E86" s="171">
        <v>154.61000000000001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21</v>
      </c>
      <c r="M86" s="173">
        <f>G86*(1+L86/100)</f>
        <v>0</v>
      </c>
      <c r="N86" s="173">
        <v>4.0000000000000003E-5</v>
      </c>
      <c r="O86" s="173">
        <f>ROUND(E86*N86,2)</f>
        <v>0.01</v>
      </c>
      <c r="P86" s="173">
        <v>0</v>
      </c>
      <c r="Q86" s="173">
        <f>ROUND(E86*P86,2)</f>
        <v>0</v>
      </c>
      <c r="R86" s="173"/>
      <c r="S86" s="173" t="s">
        <v>168</v>
      </c>
      <c r="T86" s="174" t="s">
        <v>169</v>
      </c>
      <c r="U86" s="160">
        <v>0.08</v>
      </c>
      <c r="V86" s="160">
        <f>ROUND(E86*U86,2)</f>
        <v>12.37</v>
      </c>
      <c r="W86" s="160"/>
      <c r="X86" s="160" t="s">
        <v>181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182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3" t="s">
        <v>285</v>
      </c>
      <c r="D87" s="181"/>
      <c r="E87" s="182">
        <v>109.61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192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3" t="s">
        <v>286</v>
      </c>
      <c r="D88" s="181"/>
      <c r="E88" s="182">
        <v>45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192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2" t="s">
        <v>163</v>
      </c>
      <c r="B89" s="163" t="s">
        <v>85</v>
      </c>
      <c r="C89" s="176" t="s">
        <v>86</v>
      </c>
      <c r="D89" s="164"/>
      <c r="E89" s="165"/>
      <c r="F89" s="166"/>
      <c r="G89" s="166">
        <f>SUMIF(AG90:AG168,"&lt;&gt;NOR",G90:G168)</f>
        <v>0</v>
      </c>
      <c r="H89" s="166"/>
      <c r="I89" s="166">
        <f>SUM(I90:I168)</f>
        <v>0</v>
      </c>
      <c r="J89" s="166"/>
      <c r="K89" s="166">
        <f>SUM(K90:K168)</f>
        <v>0</v>
      </c>
      <c r="L89" s="166"/>
      <c r="M89" s="166">
        <f>SUM(M90:M168)</f>
        <v>0</v>
      </c>
      <c r="N89" s="166"/>
      <c r="O89" s="166">
        <f>SUM(O90:O168)</f>
        <v>0.08</v>
      </c>
      <c r="P89" s="166"/>
      <c r="Q89" s="166">
        <f>SUM(Q90:Q168)</f>
        <v>3.4799999999999991</v>
      </c>
      <c r="R89" s="166"/>
      <c r="S89" s="166"/>
      <c r="T89" s="167"/>
      <c r="U89" s="161"/>
      <c r="V89" s="161">
        <f>SUM(V90:V168)</f>
        <v>44.55</v>
      </c>
      <c r="W89" s="161"/>
      <c r="X89" s="161"/>
      <c r="AG89" t="s">
        <v>164</v>
      </c>
    </row>
    <row r="90" spans="1:60" ht="22.5" outlineLevel="1" x14ac:dyDescent="0.2">
      <c r="A90" s="168">
        <v>30</v>
      </c>
      <c r="B90" s="169" t="s">
        <v>287</v>
      </c>
      <c r="C90" s="177" t="s">
        <v>288</v>
      </c>
      <c r="D90" s="170" t="s">
        <v>257</v>
      </c>
      <c r="E90" s="171">
        <v>3.456E-2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73">
        <v>1.7989999999999999E-2</v>
      </c>
      <c r="O90" s="173">
        <f>ROUND(E90*N90,2)</f>
        <v>0</v>
      </c>
      <c r="P90" s="173">
        <v>2.4</v>
      </c>
      <c r="Q90" s="173">
        <f>ROUND(E90*P90,2)</f>
        <v>0.08</v>
      </c>
      <c r="R90" s="173" t="s">
        <v>289</v>
      </c>
      <c r="S90" s="173" t="s">
        <v>180</v>
      </c>
      <c r="T90" s="174" t="s">
        <v>180</v>
      </c>
      <c r="U90" s="160">
        <v>12.82</v>
      </c>
      <c r="V90" s="160">
        <f>ROUND(E90*U90,2)</f>
        <v>0.44</v>
      </c>
      <c r="W90" s="160"/>
      <c r="X90" s="160" t="s">
        <v>181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261" t="s">
        <v>290</v>
      </c>
      <c r="D91" s="262"/>
      <c r="E91" s="262"/>
      <c r="F91" s="262"/>
      <c r="G91" s="262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184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92" t="str">
        <f>C91</f>
        <v>uložených ve zdivu, včetně pomocného lešení o výšce podlahy do 1900 mm a pro zatížení do 1,5 kPa  (150 kg/m2),</v>
      </c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3" t="s">
        <v>291</v>
      </c>
      <c r="D92" s="181"/>
      <c r="E92" s="182">
        <v>3.456E-2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192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68">
        <v>31</v>
      </c>
      <c r="B93" s="169" t="s">
        <v>292</v>
      </c>
      <c r="C93" s="177" t="s">
        <v>293</v>
      </c>
      <c r="D93" s="170" t="s">
        <v>195</v>
      </c>
      <c r="E93" s="171">
        <v>18.02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73">
        <v>0</v>
      </c>
      <c r="O93" s="173">
        <f>ROUND(E93*N93,2)</f>
        <v>0</v>
      </c>
      <c r="P93" s="173">
        <v>1.26E-2</v>
      </c>
      <c r="Q93" s="173">
        <f>ROUND(E93*P93,2)</f>
        <v>0.23</v>
      </c>
      <c r="R93" s="173" t="s">
        <v>289</v>
      </c>
      <c r="S93" s="173" t="s">
        <v>180</v>
      </c>
      <c r="T93" s="174" t="s">
        <v>180</v>
      </c>
      <c r="U93" s="160">
        <v>0.33</v>
      </c>
      <c r="V93" s="160">
        <f>ROUND(E93*U93,2)</f>
        <v>5.95</v>
      </c>
      <c r="W93" s="160"/>
      <c r="X93" s="160" t="s">
        <v>181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3" t="s">
        <v>294</v>
      </c>
      <c r="D94" s="181"/>
      <c r="E94" s="182">
        <v>18.02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192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68">
        <v>32</v>
      </c>
      <c r="B95" s="169" t="s">
        <v>295</v>
      </c>
      <c r="C95" s="177" t="s">
        <v>296</v>
      </c>
      <c r="D95" s="170" t="s">
        <v>178</v>
      </c>
      <c r="E95" s="171">
        <v>3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3">
        <v>0</v>
      </c>
      <c r="O95" s="173">
        <f>ROUND(E95*N95,2)</f>
        <v>0</v>
      </c>
      <c r="P95" s="173">
        <v>0</v>
      </c>
      <c r="Q95" s="173">
        <f>ROUND(E95*P95,2)</f>
        <v>0</v>
      </c>
      <c r="R95" s="173" t="s">
        <v>289</v>
      </c>
      <c r="S95" s="173" t="s">
        <v>180</v>
      </c>
      <c r="T95" s="174" t="s">
        <v>180</v>
      </c>
      <c r="U95" s="160">
        <v>0.05</v>
      </c>
      <c r="V95" s="160">
        <f>ROUND(E95*U95,2)</f>
        <v>0.15</v>
      </c>
      <c r="W95" s="160"/>
      <c r="X95" s="160" t="s">
        <v>181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182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261" t="s">
        <v>297</v>
      </c>
      <c r="D96" s="262"/>
      <c r="E96" s="262"/>
      <c r="F96" s="262"/>
      <c r="G96" s="262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184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3" t="s">
        <v>298</v>
      </c>
      <c r="D97" s="181"/>
      <c r="E97" s="182">
        <v>1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192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3" t="s">
        <v>299</v>
      </c>
      <c r="D98" s="181"/>
      <c r="E98" s="182">
        <v>1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192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3" t="s">
        <v>300</v>
      </c>
      <c r="D99" s="181"/>
      <c r="E99" s="182">
        <v>1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192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33.75" outlineLevel="1" x14ac:dyDescent="0.2">
      <c r="A100" s="168">
        <v>33</v>
      </c>
      <c r="B100" s="169" t="s">
        <v>301</v>
      </c>
      <c r="C100" s="177" t="s">
        <v>302</v>
      </c>
      <c r="D100" s="170" t="s">
        <v>195</v>
      </c>
      <c r="E100" s="171">
        <v>3.1520000000000001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21</v>
      </c>
      <c r="M100" s="173">
        <f>G100*(1+L100/100)</f>
        <v>0</v>
      </c>
      <c r="N100" s="173">
        <v>1.17E-3</v>
      </c>
      <c r="O100" s="173">
        <f>ROUND(E100*N100,2)</f>
        <v>0</v>
      </c>
      <c r="P100" s="173">
        <v>7.5999999999999998E-2</v>
      </c>
      <c r="Q100" s="173">
        <f>ROUND(E100*P100,2)</f>
        <v>0.24</v>
      </c>
      <c r="R100" s="173" t="s">
        <v>289</v>
      </c>
      <c r="S100" s="173" t="s">
        <v>180</v>
      </c>
      <c r="T100" s="174" t="s">
        <v>180</v>
      </c>
      <c r="U100" s="160">
        <v>0.94</v>
      </c>
      <c r="V100" s="160">
        <f>ROUND(E100*U100,2)</f>
        <v>2.96</v>
      </c>
      <c r="W100" s="160"/>
      <c r="X100" s="160" t="s">
        <v>181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182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3" t="s">
        <v>303</v>
      </c>
      <c r="D101" s="181"/>
      <c r="E101" s="182">
        <v>3.1520000000000001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192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68">
        <v>34</v>
      </c>
      <c r="B102" s="169" t="s">
        <v>304</v>
      </c>
      <c r="C102" s="177" t="s">
        <v>305</v>
      </c>
      <c r="D102" s="170" t="s">
        <v>306</v>
      </c>
      <c r="E102" s="171">
        <v>0.89</v>
      </c>
      <c r="F102" s="172"/>
      <c r="G102" s="173">
        <f>ROUND(E102*F102,2)</f>
        <v>0</v>
      </c>
      <c r="H102" s="172"/>
      <c r="I102" s="173">
        <f>ROUND(E102*H102,2)</f>
        <v>0</v>
      </c>
      <c r="J102" s="172"/>
      <c r="K102" s="173">
        <f>ROUND(E102*J102,2)</f>
        <v>0</v>
      </c>
      <c r="L102" s="173">
        <v>21</v>
      </c>
      <c r="M102" s="173">
        <f>G102*(1+L102/100)</f>
        <v>0</v>
      </c>
      <c r="N102" s="173">
        <v>0</v>
      </c>
      <c r="O102" s="173">
        <f>ROUND(E102*N102,2)</f>
        <v>0</v>
      </c>
      <c r="P102" s="173">
        <v>1.9630000000000002E-2</v>
      </c>
      <c r="Q102" s="173">
        <f>ROUND(E102*P102,2)</f>
        <v>0.02</v>
      </c>
      <c r="R102" s="173" t="s">
        <v>289</v>
      </c>
      <c r="S102" s="173" t="s">
        <v>180</v>
      </c>
      <c r="T102" s="174" t="s">
        <v>180</v>
      </c>
      <c r="U102" s="160">
        <v>3.25</v>
      </c>
      <c r="V102" s="160">
        <f>ROUND(E102*U102,2)</f>
        <v>2.89</v>
      </c>
      <c r="W102" s="160"/>
      <c r="X102" s="160" t="s">
        <v>181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182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3" t="s">
        <v>307</v>
      </c>
      <c r="D103" s="181"/>
      <c r="E103" s="182">
        <v>0.89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192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68">
        <v>35</v>
      </c>
      <c r="B104" s="169" t="s">
        <v>308</v>
      </c>
      <c r="C104" s="177" t="s">
        <v>309</v>
      </c>
      <c r="D104" s="170" t="s">
        <v>306</v>
      </c>
      <c r="E104" s="171">
        <v>0.12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21</v>
      </c>
      <c r="M104" s="173">
        <f>G104*(1+L104/100)</f>
        <v>0</v>
      </c>
      <c r="N104" s="173">
        <v>0</v>
      </c>
      <c r="O104" s="173">
        <f>ROUND(E104*N104,2)</f>
        <v>0</v>
      </c>
      <c r="P104" s="173">
        <v>5.024E-2</v>
      </c>
      <c r="Q104" s="173">
        <f>ROUND(E104*P104,2)</f>
        <v>0.01</v>
      </c>
      <c r="R104" s="173" t="s">
        <v>289</v>
      </c>
      <c r="S104" s="173" t="s">
        <v>180</v>
      </c>
      <c r="T104" s="174" t="s">
        <v>180</v>
      </c>
      <c r="U104" s="160">
        <v>4.5999999999999996</v>
      </c>
      <c r="V104" s="160">
        <f>ROUND(E104*U104,2)</f>
        <v>0.55000000000000004</v>
      </c>
      <c r="W104" s="160"/>
      <c r="X104" s="160" t="s">
        <v>181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182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3" t="s">
        <v>310</v>
      </c>
      <c r="D105" s="181"/>
      <c r="E105" s="182">
        <v>0.12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33.75" outlineLevel="1" x14ac:dyDescent="0.2">
      <c r="A106" s="168">
        <v>36</v>
      </c>
      <c r="B106" s="169" t="s">
        <v>311</v>
      </c>
      <c r="C106" s="177" t="s">
        <v>312</v>
      </c>
      <c r="D106" s="170" t="s">
        <v>178</v>
      </c>
      <c r="E106" s="171">
        <v>1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21</v>
      </c>
      <c r="M106" s="173">
        <f>G106*(1+L106/100)</f>
        <v>0</v>
      </c>
      <c r="N106" s="173">
        <v>0</v>
      </c>
      <c r="O106" s="173">
        <f>ROUND(E106*N106,2)</f>
        <v>0</v>
      </c>
      <c r="P106" s="173">
        <v>8.0000000000000002E-3</v>
      </c>
      <c r="Q106" s="173">
        <f>ROUND(E106*P106,2)</f>
        <v>0.01</v>
      </c>
      <c r="R106" s="173" t="s">
        <v>289</v>
      </c>
      <c r="S106" s="173" t="s">
        <v>180</v>
      </c>
      <c r="T106" s="174" t="s">
        <v>180</v>
      </c>
      <c r="U106" s="160">
        <v>0.24</v>
      </c>
      <c r="V106" s="160">
        <f>ROUND(E106*U106,2)</f>
        <v>0.24</v>
      </c>
      <c r="W106" s="160"/>
      <c r="X106" s="160" t="s">
        <v>181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182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261" t="s">
        <v>313</v>
      </c>
      <c r="D107" s="262"/>
      <c r="E107" s="262"/>
      <c r="F107" s="262"/>
      <c r="G107" s="262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184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3" t="s">
        <v>314</v>
      </c>
      <c r="D108" s="181"/>
      <c r="E108" s="182">
        <v>1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192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33.75" outlineLevel="1" x14ac:dyDescent="0.2">
      <c r="A109" s="168">
        <v>37</v>
      </c>
      <c r="B109" s="169" t="s">
        <v>315</v>
      </c>
      <c r="C109" s="177" t="s">
        <v>316</v>
      </c>
      <c r="D109" s="170" t="s">
        <v>178</v>
      </c>
      <c r="E109" s="171">
        <v>2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73">
        <v>3.4000000000000002E-4</v>
      </c>
      <c r="O109" s="173">
        <f>ROUND(E109*N109,2)</f>
        <v>0</v>
      </c>
      <c r="P109" s="173">
        <v>2.5000000000000001E-2</v>
      </c>
      <c r="Q109" s="173">
        <f>ROUND(E109*P109,2)</f>
        <v>0.05</v>
      </c>
      <c r="R109" s="173" t="s">
        <v>289</v>
      </c>
      <c r="S109" s="173" t="s">
        <v>180</v>
      </c>
      <c r="T109" s="174" t="s">
        <v>180</v>
      </c>
      <c r="U109" s="160">
        <v>0.21</v>
      </c>
      <c r="V109" s="160">
        <f>ROUND(E109*U109,2)</f>
        <v>0.42</v>
      </c>
      <c r="W109" s="160"/>
      <c r="X109" s="160" t="s">
        <v>181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182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261" t="s">
        <v>313</v>
      </c>
      <c r="D110" s="262"/>
      <c r="E110" s="262"/>
      <c r="F110" s="262"/>
      <c r="G110" s="262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263" t="s">
        <v>317</v>
      </c>
      <c r="D111" s="264"/>
      <c r="E111" s="264"/>
      <c r="F111" s="264"/>
      <c r="G111" s="264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3" t="s">
        <v>318</v>
      </c>
      <c r="D112" s="181"/>
      <c r="E112" s="182">
        <v>2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192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33.75" outlineLevel="1" x14ac:dyDescent="0.2">
      <c r="A113" s="168">
        <v>38</v>
      </c>
      <c r="B113" s="169" t="s">
        <v>319</v>
      </c>
      <c r="C113" s="177" t="s">
        <v>320</v>
      </c>
      <c r="D113" s="170" t="s">
        <v>178</v>
      </c>
      <c r="E113" s="171">
        <v>1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21</v>
      </c>
      <c r="M113" s="173">
        <f>G113*(1+L113/100)</f>
        <v>0</v>
      </c>
      <c r="N113" s="173">
        <v>3.4000000000000002E-4</v>
      </c>
      <c r="O113" s="173">
        <f>ROUND(E113*N113,2)</f>
        <v>0</v>
      </c>
      <c r="P113" s="173">
        <v>5.3999999999999999E-2</v>
      </c>
      <c r="Q113" s="173">
        <f>ROUND(E113*P113,2)</f>
        <v>0.05</v>
      </c>
      <c r="R113" s="173" t="s">
        <v>289</v>
      </c>
      <c r="S113" s="173" t="s">
        <v>180</v>
      </c>
      <c r="T113" s="174" t="s">
        <v>180</v>
      </c>
      <c r="U113" s="160">
        <v>0.38</v>
      </c>
      <c r="V113" s="160">
        <f>ROUND(E113*U113,2)</f>
        <v>0.38</v>
      </c>
      <c r="W113" s="160"/>
      <c r="X113" s="160" t="s">
        <v>181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182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261" t="s">
        <v>313</v>
      </c>
      <c r="D114" s="262"/>
      <c r="E114" s="262"/>
      <c r="F114" s="262"/>
      <c r="G114" s="262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184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263" t="s">
        <v>317</v>
      </c>
      <c r="D115" s="264"/>
      <c r="E115" s="264"/>
      <c r="F115" s="264"/>
      <c r="G115" s="264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3" t="s">
        <v>314</v>
      </c>
      <c r="D116" s="181"/>
      <c r="E116" s="182">
        <v>1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192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33.75" outlineLevel="1" x14ac:dyDescent="0.2">
      <c r="A117" s="168">
        <v>39</v>
      </c>
      <c r="B117" s="169" t="s">
        <v>321</v>
      </c>
      <c r="C117" s="177" t="s">
        <v>322</v>
      </c>
      <c r="D117" s="170" t="s">
        <v>195</v>
      </c>
      <c r="E117" s="171">
        <v>3.4340000000000002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3">
        <v>5.4000000000000001E-4</v>
      </c>
      <c r="O117" s="173">
        <f>ROUND(E117*N117,2)</f>
        <v>0</v>
      </c>
      <c r="P117" s="173">
        <v>0.27</v>
      </c>
      <c r="Q117" s="173">
        <f>ROUND(E117*P117,2)</f>
        <v>0.93</v>
      </c>
      <c r="R117" s="173" t="s">
        <v>289</v>
      </c>
      <c r="S117" s="173" t="s">
        <v>180</v>
      </c>
      <c r="T117" s="174" t="s">
        <v>180</v>
      </c>
      <c r="U117" s="160">
        <v>0.43</v>
      </c>
      <c r="V117" s="160">
        <f>ROUND(E117*U117,2)</f>
        <v>1.48</v>
      </c>
      <c r="W117" s="160"/>
      <c r="X117" s="160" t="s">
        <v>181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261" t="s">
        <v>313</v>
      </c>
      <c r="D118" s="262"/>
      <c r="E118" s="262"/>
      <c r="F118" s="262"/>
      <c r="G118" s="262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184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263" t="s">
        <v>317</v>
      </c>
      <c r="D119" s="264"/>
      <c r="E119" s="264"/>
      <c r="F119" s="264"/>
      <c r="G119" s="264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3" t="s">
        <v>323</v>
      </c>
      <c r="D120" s="181"/>
      <c r="E120" s="182">
        <v>3.4340000000000002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192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33.75" outlineLevel="1" x14ac:dyDescent="0.2">
      <c r="A121" s="168">
        <v>40</v>
      </c>
      <c r="B121" s="169" t="s">
        <v>324</v>
      </c>
      <c r="C121" s="177" t="s">
        <v>325</v>
      </c>
      <c r="D121" s="170" t="s">
        <v>306</v>
      </c>
      <c r="E121" s="171">
        <v>0.95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73">
        <v>0</v>
      </c>
      <c r="O121" s="173">
        <f>ROUND(E121*N121,2)</f>
        <v>0</v>
      </c>
      <c r="P121" s="173">
        <v>4.2000000000000003E-2</v>
      </c>
      <c r="Q121" s="173">
        <f>ROUND(E121*P121,2)</f>
        <v>0.04</v>
      </c>
      <c r="R121" s="173" t="s">
        <v>289</v>
      </c>
      <c r="S121" s="173" t="s">
        <v>180</v>
      </c>
      <c r="T121" s="174" t="s">
        <v>180</v>
      </c>
      <c r="U121" s="160">
        <v>0.71499999999999997</v>
      </c>
      <c r="V121" s="160">
        <f>ROUND(E121*U121,2)</f>
        <v>0.68</v>
      </c>
      <c r="W121" s="160"/>
      <c r="X121" s="160" t="s">
        <v>181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182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3" t="s">
        <v>326</v>
      </c>
      <c r="D122" s="181"/>
      <c r="E122" s="182">
        <v>0.95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192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33.75" outlineLevel="1" x14ac:dyDescent="0.2">
      <c r="A123" s="168">
        <v>41</v>
      </c>
      <c r="B123" s="169" t="s">
        <v>327</v>
      </c>
      <c r="C123" s="177" t="s">
        <v>328</v>
      </c>
      <c r="D123" s="170" t="s">
        <v>306</v>
      </c>
      <c r="E123" s="171">
        <v>3.3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73">
        <v>0</v>
      </c>
      <c r="O123" s="173">
        <f>ROUND(E123*N123,2)</f>
        <v>0</v>
      </c>
      <c r="P123" s="173">
        <v>6.5000000000000002E-2</v>
      </c>
      <c r="Q123" s="173">
        <f>ROUND(E123*P123,2)</f>
        <v>0.21</v>
      </c>
      <c r="R123" s="173" t="s">
        <v>289</v>
      </c>
      <c r="S123" s="173" t="s">
        <v>180</v>
      </c>
      <c r="T123" s="174" t="s">
        <v>180</v>
      </c>
      <c r="U123" s="160">
        <v>0.93</v>
      </c>
      <c r="V123" s="160">
        <f>ROUND(E123*U123,2)</f>
        <v>3.07</v>
      </c>
      <c r="W123" s="160"/>
      <c r="X123" s="160" t="s">
        <v>181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182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3" t="s">
        <v>329</v>
      </c>
      <c r="D124" s="181"/>
      <c r="E124" s="182">
        <v>3.3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192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68">
        <v>42</v>
      </c>
      <c r="B125" s="169" t="s">
        <v>330</v>
      </c>
      <c r="C125" s="177" t="s">
        <v>331</v>
      </c>
      <c r="D125" s="170" t="s">
        <v>178</v>
      </c>
      <c r="E125" s="171">
        <v>9</v>
      </c>
      <c r="F125" s="172"/>
      <c r="G125" s="173">
        <f>ROUND(E125*F125,2)</f>
        <v>0</v>
      </c>
      <c r="H125" s="172"/>
      <c r="I125" s="173">
        <f>ROUND(E125*H125,2)</f>
        <v>0</v>
      </c>
      <c r="J125" s="172"/>
      <c r="K125" s="173">
        <f>ROUND(E125*J125,2)</f>
        <v>0</v>
      </c>
      <c r="L125" s="173">
        <v>21</v>
      </c>
      <c r="M125" s="173">
        <f>G125*(1+L125/100)</f>
        <v>0</v>
      </c>
      <c r="N125" s="173">
        <v>0</v>
      </c>
      <c r="O125" s="173">
        <f>ROUND(E125*N125,2)</f>
        <v>0</v>
      </c>
      <c r="P125" s="173">
        <v>2.2200000000000002E-3</v>
      </c>
      <c r="Q125" s="173">
        <f>ROUND(E125*P125,2)</f>
        <v>0.02</v>
      </c>
      <c r="R125" s="173" t="s">
        <v>289</v>
      </c>
      <c r="S125" s="173" t="s">
        <v>180</v>
      </c>
      <c r="T125" s="174" t="s">
        <v>180</v>
      </c>
      <c r="U125" s="160">
        <v>0.74399999999999999</v>
      </c>
      <c r="V125" s="160">
        <f>ROUND(E125*U125,2)</f>
        <v>6.7</v>
      </c>
      <c r="W125" s="160"/>
      <c r="X125" s="160" t="s">
        <v>181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182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3" t="s">
        <v>332</v>
      </c>
      <c r="D126" s="181"/>
      <c r="E126" s="182">
        <v>9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192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68">
        <v>43</v>
      </c>
      <c r="B127" s="169" t="s">
        <v>333</v>
      </c>
      <c r="C127" s="177" t="s">
        <v>334</v>
      </c>
      <c r="D127" s="170" t="s">
        <v>178</v>
      </c>
      <c r="E127" s="171">
        <v>1</v>
      </c>
      <c r="F127" s="172"/>
      <c r="G127" s="173">
        <f>ROUND(E127*F127,2)</f>
        <v>0</v>
      </c>
      <c r="H127" s="172"/>
      <c r="I127" s="173">
        <f>ROUND(E127*H127,2)</f>
        <v>0</v>
      </c>
      <c r="J127" s="172"/>
      <c r="K127" s="173">
        <f>ROUND(E127*J127,2)</f>
        <v>0</v>
      </c>
      <c r="L127" s="173">
        <v>21</v>
      </c>
      <c r="M127" s="173">
        <f>G127*(1+L127/100)</f>
        <v>0</v>
      </c>
      <c r="N127" s="173">
        <v>0</v>
      </c>
      <c r="O127" s="173">
        <f>ROUND(E127*N127,2)</f>
        <v>0</v>
      </c>
      <c r="P127" s="173">
        <v>4.45E-3</v>
      </c>
      <c r="Q127" s="173">
        <f>ROUND(E127*P127,2)</f>
        <v>0</v>
      </c>
      <c r="R127" s="173" t="s">
        <v>289</v>
      </c>
      <c r="S127" s="173" t="s">
        <v>180</v>
      </c>
      <c r="T127" s="174" t="s">
        <v>180</v>
      </c>
      <c r="U127" s="160">
        <v>0.97</v>
      </c>
      <c r="V127" s="160">
        <f>ROUND(E127*U127,2)</f>
        <v>0.97</v>
      </c>
      <c r="W127" s="160"/>
      <c r="X127" s="160" t="s">
        <v>181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182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3" t="s">
        <v>63</v>
      </c>
      <c r="D128" s="181"/>
      <c r="E128" s="182">
        <v>1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192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68">
        <v>44</v>
      </c>
      <c r="B129" s="169" t="s">
        <v>335</v>
      </c>
      <c r="C129" s="177" t="s">
        <v>336</v>
      </c>
      <c r="D129" s="170" t="s">
        <v>306</v>
      </c>
      <c r="E129" s="171">
        <v>3.3</v>
      </c>
      <c r="F129" s="172"/>
      <c r="G129" s="173">
        <f>ROUND(E129*F129,2)</f>
        <v>0</v>
      </c>
      <c r="H129" s="172"/>
      <c r="I129" s="173">
        <f>ROUND(E129*H129,2)</f>
        <v>0</v>
      </c>
      <c r="J129" s="172"/>
      <c r="K129" s="173">
        <f>ROUND(E129*J129,2)</f>
        <v>0</v>
      </c>
      <c r="L129" s="173">
        <v>21</v>
      </c>
      <c r="M129" s="173">
        <f>G129*(1+L129/100)</f>
        <v>0</v>
      </c>
      <c r="N129" s="173">
        <v>2.2859999999999998E-2</v>
      </c>
      <c r="O129" s="173">
        <f>ROUND(E129*N129,2)</f>
        <v>0.08</v>
      </c>
      <c r="P129" s="173">
        <v>0</v>
      </c>
      <c r="Q129" s="173">
        <f>ROUND(E129*P129,2)</f>
        <v>0</v>
      </c>
      <c r="R129" s="173" t="s">
        <v>289</v>
      </c>
      <c r="S129" s="173" t="s">
        <v>180</v>
      </c>
      <c r="T129" s="174" t="s">
        <v>180</v>
      </c>
      <c r="U129" s="160">
        <v>1.86</v>
      </c>
      <c r="V129" s="160">
        <f>ROUND(E129*U129,2)</f>
        <v>6.14</v>
      </c>
      <c r="W129" s="160"/>
      <c r="X129" s="160" t="s">
        <v>181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182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261" t="s">
        <v>337</v>
      </c>
      <c r="D130" s="262"/>
      <c r="E130" s="262"/>
      <c r="F130" s="262"/>
      <c r="G130" s="262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184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263" t="s">
        <v>338</v>
      </c>
      <c r="D131" s="264"/>
      <c r="E131" s="264"/>
      <c r="F131" s="264"/>
      <c r="G131" s="264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172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263" t="s">
        <v>339</v>
      </c>
      <c r="D132" s="264"/>
      <c r="E132" s="264"/>
      <c r="F132" s="264"/>
      <c r="G132" s="264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172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263" t="s">
        <v>340</v>
      </c>
      <c r="D133" s="264"/>
      <c r="E133" s="264"/>
      <c r="F133" s="264"/>
      <c r="G133" s="264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172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3" t="s">
        <v>329</v>
      </c>
      <c r="D134" s="181"/>
      <c r="E134" s="182">
        <v>3.3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192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68">
        <v>45</v>
      </c>
      <c r="B135" s="169" t="s">
        <v>341</v>
      </c>
      <c r="C135" s="177" t="s">
        <v>342</v>
      </c>
      <c r="D135" s="170" t="s">
        <v>195</v>
      </c>
      <c r="E135" s="171">
        <v>15.1242</v>
      </c>
      <c r="F135" s="172"/>
      <c r="G135" s="173">
        <f>ROUND(E135*F135,2)</f>
        <v>0</v>
      </c>
      <c r="H135" s="172"/>
      <c r="I135" s="173">
        <f>ROUND(E135*H135,2)</f>
        <v>0</v>
      </c>
      <c r="J135" s="172"/>
      <c r="K135" s="173">
        <f>ROUND(E135*J135,2)</f>
        <v>0</v>
      </c>
      <c r="L135" s="173">
        <v>21</v>
      </c>
      <c r="M135" s="173">
        <f>G135*(1+L135/100)</f>
        <v>0</v>
      </c>
      <c r="N135" s="173">
        <v>0</v>
      </c>
      <c r="O135" s="173">
        <f>ROUND(E135*N135,2)</f>
        <v>0</v>
      </c>
      <c r="P135" s="173">
        <v>6.8000000000000005E-2</v>
      </c>
      <c r="Q135" s="173">
        <f>ROUND(E135*P135,2)</f>
        <v>1.03</v>
      </c>
      <c r="R135" s="173" t="s">
        <v>289</v>
      </c>
      <c r="S135" s="173" t="s">
        <v>180</v>
      </c>
      <c r="T135" s="174" t="s">
        <v>180</v>
      </c>
      <c r="U135" s="160">
        <v>0.3</v>
      </c>
      <c r="V135" s="160">
        <f>ROUND(E135*U135,2)</f>
        <v>4.54</v>
      </c>
      <c r="W135" s="160"/>
      <c r="X135" s="160" t="s">
        <v>181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182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61" t="s">
        <v>343</v>
      </c>
      <c r="D136" s="262"/>
      <c r="E136" s="262"/>
      <c r="F136" s="262"/>
      <c r="G136" s="262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184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3" t="s">
        <v>344</v>
      </c>
      <c r="D137" s="181"/>
      <c r="E137" s="182">
        <v>15.1242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192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33.75" outlineLevel="1" x14ac:dyDescent="0.2">
      <c r="A138" s="168">
        <v>46</v>
      </c>
      <c r="B138" s="169" t="s">
        <v>345</v>
      </c>
      <c r="C138" s="177" t="s">
        <v>346</v>
      </c>
      <c r="D138" s="170" t="s">
        <v>195</v>
      </c>
      <c r="E138" s="171">
        <v>4.4800000000000004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73">
        <v>0</v>
      </c>
      <c r="O138" s="173">
        <f>ROUND(E138*N138,2)</f>
        <v>0</v>
      </c>
      <c r="P138" s="173">
        <v>6.0000000000000001E-3</v>
      </c>
      <c r="Q138" s="173">
        <f>ROUND(E138*P138,2)</f>
        <v>0.03</v>
      </c>
      <c r="R138" s="173" t="s">
        <v>347</v>
      </c>
      <c r="S138" s="173" t="s">
        <v>180</v>
      </c>
      <c r="T138" s="174" t="s">
        <v>180</v>
      </c>
      <c r="U138" s="160">
        <v>7.0000000000000007E-2</v>
      </c>
      <c r="V138" s="160">
        <f>ROUND(E138*U138,2)</f>
        <v>0.31</v>
      </c>
      <c r="W138" s="160"/>
      <c r="X138" s="160" t="s">
        <v>181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182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3" t="s">
        <v>348</v>
      </c>
      <c r="D139" s="181"/>
      <c r="E139" s="182">
        <v>4.4800000000000004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192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68">
        <v>47</v>
      </c>
      <c r="B140" s="169" t="s">
        <v>349</v>
      </c>
      <c r="C140" s="177" t="s">
        <v>350</v>
      </c>
      <c r="D140" s="170" t="s">
        <v>195</v>
      </c>
      <c r="E140" s="171">
        <v>0.64</v>
      </c>
      <c r="F140" s="172"/>
      <c r="G140" s="173">
        <f>ROUND(E140*F140,2)</f>
        <v>0</v>
      </c>
      <c r="H140" s="172"/>
      <c r="I140" s="173">
        <f>ROUND(E140*H140,2)</f>
        <v>0</v>
      </c>
      <c r="J140" s="172"/>
      <c r="K140" s="173">
        <f>ROUND(E140*J140,2)</f>
        <v>0</v>
      </c>
      <c r="L140" s="173">
        <v>21</v>
      </c>
      <c r="M140" s="173">
        <f>G140*(1+L140/100)</f>
        <v>0</v>
      </c>
      <c r="N140" s="173">
        <v>0</v>
      </c>
      <c r="O140" s="173">
        <f>ROUND(E140*N140,2)</f>
        <v>0</v>
      </c>
      <c r="P140" s="173">
        <v>0.16700000000000001</v>
      </c>
      <c r="Q140" s="173">
        <f>ROUND(E140*P140,2)</f>
        <v>0.11</v>
      </c>
      <c r="R140" s="173" t="s">
        <v>347</v>
      </c>
      <c r="S140" s="173" t="s">
        <v>180</v>
      </c>
      <c r="T140" s="174" t="s">
        <v>180</v>
      </c>
      <c r="U140" s="160">
        <v>0.17399999999999999</v>
      </c>
      <c r="V140" s="160">
        <f>ROUND(E140*U140,2)</f>
        <v>0.11</v>
      </c>
      <c r="W140" s="160"/>
      <c r="X140" s="160" t="s">
        <v>181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182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3" t="s">
        <v>351</v>
      </c>
      <c r="D141" s="181"/>
      <c r="E141" s="182">
        <v>0.64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192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68">
        <v>48</v>
      </c>
      <c r="B142" s="169" t="s">
        <v>352</v>
      </c>
      <c r="C142" s="177" t="s">
        <v>353</v>
      </c>
      <c r="D142" s="170" t="s">
        <v>195</v>
      </c>
      <c r="E142" s="171">
        <v>0.64</v>
      </c>
      <c r="F142" s="172"/>
      <c r="G142" s="173">
        <f>ROUND(E142*F142,2)</f>
        <v>0</v>
      </c>
      <c r="H142" s="172"/>
      <c r="I142" s="173">
        <f>ROUND(E142*H142,2)</f>
        <v>0</v>
      </c>
      <c r="J142" s="172"/>
      <c r="K142" s="173">
        <f>ROUND(E142*J142,2)</f>
        <v>0</v>
      </c>
      <c r="L142" s="173">
        <v>21</v>
      </c>
      <c r="M142" s="173">
        <f>G142*(1+L142/100)</f>
        <v>0</v>
      </c>
      <c r="N142" s="173">
        <v>0</v>
      </c>
      <c r="O142" s="173">
        <f>ROUND(E142*N142,2)</f>
        <v>0</v>
      </c>
      <c r="P142" s="173">
        <v>8.4000000000000005E-2</v>
      </c>
      <c r="Q142" s="173">
        <f>ROUND(E142*P142,2)</f>
        <v>0.05</v>
      </c>
      <c r="R142" s="173" t="s">
        <v>347</v>
      </c>
      <c r="S142" s="173" t="s">
        <v>180</v>
      </c>
      <c r="T142" s="174" t="s">
        <v>180</v>
      </c>
      <c r="U142" s="160">
        <v>0.06</v>
      </c>
      <c r="V142" s="160">
        <f>ROUND(E142*U142,2)</f>
        <v>0.04</v>
      </c>
      <c r="W142" s="160"/>
      <c r="X142" s="160" t="s">
        <v>181</v>
      </c>
      <c r="Y142" s="151"/>
      <c r="Z142" s="151"/>
      <c r="AA142" s="151"/>
      <c r="AB142" s="151"/>
      <c r="AC142" s="151"/>
      <c r="AD142" s="151"/>
      <c r="AE142" s="151"/>
      <c r="AF142" s="151"/>
      <c r="AG142" s="151" t="s">
        <v>182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3" t="s">
        <v>351</v>
      </c>
      <c r="D143" s="181"/>
      <c r="E143" s="182">
        <v>0.64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192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68">
        <v>49</v>
      </c>
      <c r="B144" s="169" t="s">
        <v>354</v>
      </c>
      <c r="C144" s="177" t="s">
        <v>355</v>
      </c>
      <c r="D144" s="170" t="s">
        <v>195</v>
      </c>
      <c r="E144" s="171">
        <v>1.08</v>
      </c>
      <c r="F144" s="172"/>
      <c r="G144" s="173">
        <f>ROUND(E144*F144,2)</f>
        <v>0</v>
      </c>
      <c r="H144" s="172"/>
      <c r="I144" s="173">
        <f>ROUND(E144*H144,2)</f>
        <v>0</v>
      </c>
      <c r="J144" s="172"/>
      <c r="K144" s="173">
        <f>ROUND(E144*J144,2)</f>
        <v>0</v>
      </c>
      <c r="L144" s="173">
        <v>21</v>
      </c>
      <c r="M144" s="173">
        <f>G144*(1+L144/100)</f>
        <v>0</v>
      </c>
      <c r="N144" s="173">
        <v>0</v>
      </c>
      <c r="O144" s="173">
        <f>ROUND(E144*N144,2)</f>
        <v>0</v>
      </c>
      <c r="P144" s="173">
        <v>6.4999999999999997E-3</v>
      </c>
      <c r="Q144" s="173">
        <f>ROUND(E144*P144,2)</f>
        <v>0.01</v>
      </c>
      <c r="R144" s="173" t="s">
        <v>356</v>
      </c>
      <c r="S144" s="173" t="s">
        <v>180</v>
      </c>
      <c r="T144" s="174" t="s">
        <v>180</v>
      </c>
      <c r="U144" s="160">
        <v>3.3000000000000002E-2</v>
      </c>
      <c r="V144" s="160">
        <f>ROUND(E144*U144,2)</f>
        <v>0.04</v>
      </c>
      <c r="W144" s="160"/>
      <c r="X144" s="160" t="s">
        <v>181</v>
      </c>
      <c r="Y144" s="151"/>
      <c r="Z144" s="151"/>
      <c r="AA144" s="151"/>
      <c r="AB144" s="151"/>
      <c r="AC144" s="151"/>
      <c r="AD144" s="151"/>
      <c r="AE144" s="151"/>
      <c r="AF144" s="151"/>
      <c r="AG144" s="151" t="s">
        <v>182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3" t="s">
        <v>240</v>
      </c>
      <c r="D145" s="181"/>
      <c r="E145" s="182">
        <v>1.08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192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68">
        <v>50</v>
      </c>
      <c r="B146" s="169" t="s">
        <v>354</v>
      </c>
      <c r="C146" s="177" t="s">
        <v>355</v>
      </c>
      <c r="D146" s="170" t="s">
        <v>195</v>
      </c>
      <c r="E146" s="171">
        <v>5.2960000000000003</v>
      </c>
      <c r="F146" s="172"/>
      <c r="G146" s="173">
        <f>ROUND(E146*F146,2)</f>
        <v>0</v>
      </c>
      <c r="H146" s="172"/>
      <c r="I146" s="173">
        <f>ROUND(E146*H146,2)</f>
        <v>0</v>
      </c>
      <c r="J146" s="172"/>
      <c r="K146" s="173">
        <f>ROUND(E146*J146,2)</f>
        <v>0</v>
      </c>
      <c r="L146" s="173">
        <v>21</v>
      </c>
      <c r="M146" s="173">
        <f>G146*(1+L146/100)</f>
        <v>0</v>
      </c>
      <c r="N146" s="173">
        <v>0</v>
      </c>
      <c r="O146" s="173">
        <f>ROUND(E146*N146,2)</f>
        <v>0</v>
      </c>
      <c r="P146" s="173">
        <v>6.4999999999999997E-3</v>
      </c>
      <c r="Q146" s="173">
        <f>ROUND(E146*P146,2)</f>
        <v>0.03</v>
      </c>
      <c r="R146" s="173" t="s">
        <v>356</v>
      </c>
      <c r="S146" s="173" t="s">
        <v>180</v>
      </c>
      <c r="T146" s="174" t="s">
        <v>180</v>
      </c>
      <c r="U146" s="160">
        <v>3.3000000000000002E-2</v>
      </c>
      <c r="V146" s="160">
        <f>ROUND(E146*U146,2)</f>
        <v>0.17</v>
      </c>
      <c r="W146" s="160"/>
      <c r="X146" s="160" t="s">
        <v>181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182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3" t="s">
        <v>357</v>
      </c>
      <c r="D147" s="181"/>
      <c r="E147" s="182">
        <v>5.2960000000000003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192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68">
        <v>51</v>
      </c>
      <c r="B148" s="169" t="s">
        <v>358</v>
      </c>
      <c r="C148" s="177" t="s">
        <v>359</v>
      </c>
      <c r="D148" s="170" t="s">
        <v>195</v>
      </c>
      <c r="E148" s="171">
        <v>2.56</v>
      </c>
      <c r="F148" s="172"/>
      <c r="G148" s="173">
        <f>ROUND(E148*F148,2)</f>
        <v>0</v>
      </c>
      <c r="H148" s="172"/>
      <c r="I148" s="173">
        <f>ROUND(E148*H148,2)</f>
        <v>0</v>
      </c>
      <c r="J148" s="172"/>
      <c r="K148" s="173">
        <f>ROUND(E148*J148,2)</f>
        <v>0</v>
      </c>
      <c r="L148" s="173">
        <v>21</v>
      </c>
      <c r="M148" s="173">
        <f>G148*(1+L148/100)</f>
        <v>0</v>
      </c>
      <c r="N148" s="173">
        <v>0</v>
      </c>
      <c r="O148" s="173">
        <f>ROUND(E148*N148,2)</f>
        <v>0</v>
      </c>
      <c r="P148" s="173">
        <v>1.4999999999999999E-2</v>
      </c>
      <c r="Q148" s="173">
        <f>ROUND(E148*P148,2)</f>
        <v>0.04</v>
      </c>
      <c r="R148" s="173" t="s">
        <v>356</v>
      </c>
      <c r="S148" s="173" t="s">
        <v>180</v>
      </c>
      <c r="T148" s="174" t="s">
        <v>180</v>
      </c>
      <c r="U148" s="160">
        <v>0.04</v>
      </c>
      <c r="V148" s="160">
        <f>ROUND(E148*U148,2)</f>
        <v>0.1</v>
      </c>
      <c r="W148" s="160"/>
      <c r="X148" s="160" t="s">
        <v>181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182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3" t="s">
        <v>360</v>
      </c>
      <c r="D149" s="181"/>
      <c r="E149" s="182">
        <v>2.56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192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68">
        <v>52</v>
      </c>
      <c r="B150" s="169" t="s">
        <v>361</v>
      </c>
      <c r="C150" s="177" t="s">
        <v>362</v>
      </c>
      <c r="D150" s="170" t="s">
        <v>195</v>
      </c>
      <c r="E150" s="171">
        <v>2.2050000000000001</v>
      </c>
      <c r="F150" s="172"/>
      <c r="G150" s="173">
        <f>ROUND(E150*F150,2)</f>
        <v>0</v>
      </c>
      <c r="H150" s="172"/>
      <c r="I150" s="173">
        <f>ROUND(E150*H150,2)</f>
        <v>0</v>
      </c>
      <c r="J150" s="172"/>
      <c r="K150" s="173">
        <f>ROUND(E150*J150,2)</f>
        <v>0</v>
      </c>
      <c r="L150" s="173">
        <v>21</v>
      </c>
      <c r="M150" s="173">
        <f>G150*(1+L150/100)</f>
        <v>0</v>
      </c>
      <c r="N150" s="173">
        <v>0</v>
      </c>
      <c r="O150" s="173">
        <f>ROUND(E150*N150,2)</f>
        <v>0</v>
      </c>
      <c r="P150" s="173">
        <v>1.695E-2</v>
      </c>
      <c r="Q150" s="173">
        <f>ROUND(E150*P150,2)</f>
        <v>0.04</v>
      </c>
      <c r="R150" s="173" t="s">
        <v>363</v>
      </c>
      <c r="S150" s="173" t="s">
        <v>180</v>
      </c>
      <c r="T150" s="174" t="s">
        <v>180</v>
      </c>
      <c r="U150" s="160">
        <v>0.16</v>
      </c>
      <c r="V150" s="160">
        <f>ROUND(E150*U150,2)</f>
        <v>0.35</v>
      </c>
      <c r="W150" s="160"/>
      <c r="X150" s="160" t="s">
        <v>181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182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261" t="s">
        <v>364</v>
      </c>
      <c r="D151" s="262"/>
      <c r="E151" s="262"/>
      <c r="F151" s="262"/>
      <c r="G151" s="262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184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3" t="s">
        <v>365</v>
      </c>
      <c r="D152" s="181"/>
      <c r="E152" s="182">
        <v>2.2050000000000001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192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68">
        <v>53</v>
      </c>
      <c r="B153" s="169" t="s">
        <v>366</v>
      </c>
      <c r="C153" s="177" t="s">
        <v>367</v>
      </c>
      <c r="D153" s="170" t="s">
        <v>195</v>
      </c>
      <c r="E153" s="171">
        <v>5.2960000000000003</v>
      </c>
      <c r="F153" s="172"/>
      <c r="G153" s="173">
        <f>ROUND(E153*F153,2)</f>
        <v>0</v>
      </c>
      <c r="H153" s="172"/>
      <c r="I153" s="173">
        <f>ROUND(E153*H153,2)</f>
        <v>0</v>
      </c>
      <c r="J153" s="172"/>
      <c r="K153" s="173">
        <f>ROUND(E153*J153,2)</f>
        <v>0</v>
      </c>
      <c r="L153" s="173">
        <v>21</v>
      </c>
      <c r="M153" s="173">
        <f>G153*(1+L153/100)</f>
        <v>0</v>
      </c>
      <c r="N153" s="173">
        <v>0</v>
      </c>
      <c r="O153" s="173">
        <f>ROUND(E153*N153,2)</f>
        <v>0</v>
      </c>
      <c r="P153" s="173">
        <v>2E-3</v>
      </c>
      <c r="Q153" s="173">
        <f>ROUND(E153*P153,2)</f>
        <v>0.01</v>
      </c>
      <c r="R153" s="173" t="s">
        <v>368</v>
      </c>
      <c r="S153" s="173" t="s">
        <v>180</v>
      </c>
      <c r="T153" s="174" t="s">
        <v>180</v>
      </c>
      <c r="U153" s="160">
        <v>0.13</v>
      </c>
      <c r="V153" s="160">
        <f>ROUND(E153*U153,2)</f>
        <v>0.69</v>
      </c>
      <c r="W153" s="160"/>
      <c r="X153" s="160" t="s">
        <v>181</v>
      </c>
      <c r="Y153" s="151"/>
      <c r="Z153" s="151"/>
      <c r="AA153" s="151"/>
      <c r="AB153" s="151"/>
      <c r="AC153" s="151"/>
      <c r="AD153" s="151"/>
      <c r="AE153" s="151"/>
      <c r="AF153" s="151"/>
      <c r="AG153" s="151" t="s">
        <v>182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3" t="s">
        <v>357</v>
      </c>
      <c r="D154" s="181"/>
      <c r="E154" s="182">
        <v>5.2960000000000003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192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68">
        <v>54</v>
      </c>
      <c r="B155" s="169" t="s">
        <v>369</v>
      </c>
      <c r="C155" s="177" t="s">
        <v>370</v>
      </c>
      <c r="D155" s="170" t="s">
        <v>195</v>
      </c>
      <c r="E155" s="171">
        <v>18.544499999999999</v>
      </c>
      <c r="F155" s="172"/>
      <c r="G155" s="173">
        <f>ROUND(E155*F155,2)</f>
        <v>0</v>
      </c>
      <c r="H155" s="172"/>
      <c r="I155" s="173">
        <f>ROUND(E155*H155,2)</f>
        <v>0</v>
      </c>
      <c r="J155" s="172"/>
      <c r="K155" s="173">
        <f>ROUND(E155*J155,2)</f>
        <v>0</v>
      </c>
      <c r="L155" s="173">
        <v>21</v>
      </c>
      <c r="M155" s="173">
        <f>G155*(1+L155/100)</f>
        <v>0</v>
      </c>
      <c r="N155" s="173">
        <v>0</v>
      </c>
      <c r="O155" s="173">
        <f>ROUND(E155*N155,2)</f>
        <v>0</v>
      </c>
      <c r="P155" s="173">
        <v>1.2E-2</v>
      </c>
      <c r="Q155" s="173">
        <f>ROUND(E155*P155,2)</f>
        <v>0.22</v>
      </c>
      <c r="R155" s="173" t="s">
        <v>368</v>
      </c>
      <c r="S155" s="173" t="s">
        <v>180</v>
      </c>
      <c r="T155" s="174" t="s">
        <v>180</v>
      </c>
      <c r="U155" s="160">
        <v>0.13</v>
      </c>
      <c r="V155" s="160">
        <f>ROUND(E155*U155,2)</f>
        <v>2.41</v>
      </c>
      <c r="W155" s="160"/>
      <c r="X155" s="160" t="s">
        <v>181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182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3" t="s">
        <v>371</v>
      </c>
      <c r="D156" s="181"/>
      <c r="E156" s="182">
        <v>10.592000000000001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192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3" t="s">
        <v>372</v>
      </c>
      <c r="D157" s="181"/>
      <c r="E157" s="182">
        <v>5.7925000000000004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192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3" t="s">
        <v>373</v>
      </c>
      <c r="D158" s="181"/>
      <c r="E158" s="182">
        <v>2.16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192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68">
        <v>55</v>
      </c>
      <c r="B159" s="169" t="s">
        <v>374</v>
      </c>
      <c r="C159" s="177" t="s">
        <v>375</v>
      </c>
      <c r="D159" s="170" t="s">
        <v>306</v>
      </c>
      <c r="E159" s="171">
        <v>19.808</v>
      </c>
      <c r="F159" s="172"/>
      <c r="G159" s="173">
        <f>ROUND(E159*F159,2)</f>
        <v>0</v>
      </c>
      <c r="H159" s="172"/>
      <c r="I159" s="173">
        <f>ROUND(E159*H159,2)</f>
        <v>0</v>
      </c>
      <c r="J159" s="172"/>
      <c r="K159" s="173">
        <f>ROUND(E159*J159,2)</f>
        <v>0</v>
      </c>
      <c r="L159" s="173">
        <v>21</v>
      </c>
      <c r="M159" s="173">
        <f>G159*(1+L159/100)</f>
        <v>0</v>
      </c>
      <c r="N159" s="173">
        <v>0</v>
      </c>
      <c r="O159" s="173">
        <f>ROUND(E159*N159,2)</f>
        <v>0</v>
      </c>
      <c r="P159" s="173">
        <v>8.0000000000000007E-5</v>
      </c>
      <c r="Q159" s="173">
        <f>ROUND(E159*P159,2)</f>
        <v>0</v>
      </c>
      <c r="R159" s="173" t="s">
        <v>376</v>
      </c>
      <c r="S159" s="173" t="s">
        <v>180</v>
      </c>
      <c r="T159" s="174" t="s">
        <v>180</v>
      </c>
      <c r="U159" s="160">
        <v>0.04</v>
      </c>
      <c r="V159" s="160">
        <f>ROUND(E159*U159,2)</f>
        <v>0.79</v>
      </c>
      <c r="W159" s="160"/>
      <c r="X159" s="160" t="s">
        <v>181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182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3" t="s">
        <v>377</v>
      </c>
      <c r="D160" s="181"/>
      <c r="E160" s="182">
        <v>19.808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192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2.5" outlineLevel="1" x14ac:dyDescent="0.2">
      <c r="A161" s="168">
        <v>56</v>
      </c>
      <c r="B161" s="169" t="s">
        <v>378</v>
      </c>
      <c r="C161" s="177" t="s">
        <v>379</v>
      </c>
      <c r="D161" s="170" t="s">
        <v>195</v>
      </c>
      <c r="E161" s="171">
        <v>18.02</v>
      </c>
      <c r="F161" s="172"/>
      <c r="G161" s="173">
        <f>ROUND(E161*F161,2)</f>
        <v>0</v>
      </c>
      <c r="H161" s="172"/>
      <c r="I161" s="173">
        <f>ROUND(E161*H161,2)</f>
        <v>0</v>
      </c>
      <c r="J161" s="172"/>
      <c r="K161" s="173">
        <f>ROUND(E161*J161,2)</f>
        <v>0</v>
      </c>
      <c r="L161" s="173">
        <v>21</v>
      </c>
      <c r="M161" s="173">
        <f>G161*(1+L161/100)</f>
        <v>0</v>
      </c>
      <c r="N161" s="173">
        <v>0</v>
      </c>
      <c r="O161" s="173">
        <f>ROUND(E161*N161,2)</f>
        <v>0</v>
      </c>
      <c r="P161" s="173">
        <v>1E-3</v>
      </c>
      <c r="Q161" s="173">
        <f>ROUND(E161*P161,2)</f>
        <v>0.02</v>
      </c>
      <c r="R161" s="173" t="s">
        <v>376</v>
      </c>
      <c r="S161" s="173" t="s">
        <v>180</v>
      </c>
      <c r="T161" s="174" t="s">
        <v>180</v>
      </c>
      <c r="U161" s="160">
        <v>0.11</v>
      </c>
      <c r="V161" s="160">
        <f>ROUND(E161*U161,2)</f>
        <v>1.98</v>
      </c>
      <c r="W161" s="160"/>
      <c r="X161" s="160" t="s">
        <v>181</v>
      </c>
      <c r="Y161" s="151"/>
      <c r="Z161" s="151"/>
      <c r="AA161" s="151"/>
      <c r="AB161" s="151"/>
      <c r="AC161" s="151"/>
      <c r="AD161" s="151"/>
      <c r="AE161" s="151"/>
      <c r="AF161" s="151"/>
      <c r="AG161" s="151" t="s">
        <v>182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3" t="s">
        <v>294</v>
      </c>
      <c r="D162" s="181"/>
      <c r="E162" s="182">
        <v>18.02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192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85">
        <v>57</v>
      </c>
      <c r="B163" s="186" t="s">
        <v>380</v>
      </c>
      <c r="C163" s="194" t="s">
        <v>381</v>
      </c>
      <c r="D163" s="187" t="s">
        <v>382</v>
      </c>
      <c r="E163" s="188">
        <v>1</v>
      </c>
      <c r="F163" s="189"/>
      <c r="G163" s="190">
        <f>ROUND(E163*F163,2)</f>
        <v>0</v>
      </c>
      <c r="H163" s="189"/>
      <c r="I163" s="190">
        <f>ROUND(E163*H163,2)</f>
        <v>0</v>
      </c>
      <c r="J163" s="189"/>
      <c r="K163" s="190">
        <f>ROUND(E163*J163,2)</f>
        <v>0</v>
      </c>
      <c r="L163" s="190">
        <v>21</v>
      </c>
      <c r="M163" s="190">
        <f>G163*(1+L163/100)</f>
        <v>0</v>
      </c>
      <c r="N163" s="190">
        <v>0</v>
      </c>
      <c r="O163" s="190">
        <f>ROUND(E163*N163,2)</f>
        <v>0</v>
      </c>
      <c r="P163" s="190">
        <v>0</v>
      </c>
      <c r="Q163" s="190">
        <f>ROUND(E163*P163,2)</f>
        <v>0</v>
      </c>
      <c r="R163" s="190"/>
      <c r="S163" s="190" t="s">
        <v>168</v>
      </c>
      <c r="T163" s="191" t="s">
        <v>169</v>
      </c>
      <c r="U163" s="160">
        <v>0</v>
      </c>
      <c r="V163" s="160">
        <f>ROUND(E163*U163,2)</f>
        <v>0</v>
      </c>
      <c r="W163" s="160"/>
      <c r="X163" s="160" t="s">
        <v>181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182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22.5" outlineLevel="1" x14ac:dyDescent="0.2">
      <c r="A164" s="185">
        <v>58</v>
      </c>
      <c r="B164" s="186" t="s">
        <v>383</v>
      </c>
      <c r="C164" s="194" t="s">
        <v>384</v>
      </c>
      <c r="D164" s="187" t="s">
        <v>382</v>
      </c>
      <c r="E164" s="188">
        <v>1</v>
      </c>
      <c r="F164" s="189"/>
      <c r="G164" s="190">
        <f>ROUND(E164*F164,2)</f>
        <v>0</v>
      </c>
      <c r="H164" s="189"/>
      <c r="I164" s="190">
        <f>ROUND(E164*H164,2)</f>
        <v>0</v>
      </c>
      <c r="J164" s="189"/>
      <c r="K164" s="190">
        <f>ROUND(E164*J164,2)</f>
        <v>0</v>
      </c>
      <c r="L164" s="190">
        <v>21</v>
      </c>
      <c r="M164" s="190">
        <f>G164*(1+L164/100)</f>
        <v>0</v>
      </c>
      <c r="N164" s="190">
        <v>0</v>
      </c>
      <c r="O164" s="190">
        <f>ROUND(E164*N164,2)</f>
        <v>0</v>
      </c>
      <c r="P164" s="190">
        <v>0</v>
      </c>
      <c r="Q164" s="190">
        <f>ROUND(E164*P164,2)</f>
        <v>0</v>
      </c>
      <c r="R164" s="190"/>
      <c r="S164" s="190" t="s">
        <v>168</v>
      </c>
      <c r="T164" s="191" t="s">
        <v>169</v>
      </c>
      <c r="U164" s="160">
        <v>0</v>
      </c>
      <c r="V164" s="160">
        <f>ROUND(E164*U164,2)</f>
        <v>0</v>
      </c>
      <c r="W164" s="160"/>
      <c r="X164" s="160" t="s">
        <v>181</v>
      </c>
      <c r="Y164" s="151"/>
      <c r="Z164" s="151"/>
      <c r="AA164" s="151"/>
      <c r="AB164" s="151"/>
      <c r="AC164" s="151"/>
      <c r="AD164" s="151"/>
      <c r="AE164" s="151"/>
      <c r="AF164" s="151"/>
      <c r="AG164" s="151" t="s">
        <v>182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2.5" outlineLevel="1" x14ac:dyDescent="0.2">
      <c r="A165" s="168">
        <v>59</v>
      </c>
      <c r="B165" s="169" t="s">
        <v>385</v>
      </c>
      <c r="C165" s="177" t="s">
        <v>386</v>
      </c>
      <c r="D165" s="170" t="s">
        <v>382</v>
      </c>
      <c r="E165" s="171">
        <v>3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73">
        <v>0</v>
      </c>
      <c r="O165" s="173">
        <f>ROUND(E165*N165,2)</f>
        <v>0</v>
      </c>
      <c r="P165" s="173">
        <v>0</v>
      </c>
      <c r="Q165" s="173">
        <f>ROUND(E165*P165,2)</f>
        <v>0</v>
      </c>
      <c r="R165" s="173"/>
      <c r="S165" s="173" t="s">
        <v>168</v>
      </c>
      <c r="T165" s="174" t="s">
        <v>169</v>
      </c>
      <c r="U165" s="160">
        <v>0</v>
      </c>
      <c r="V165" s="160">
        <f>ROUND(E165*U165,2)</f>
        <v>0</v>
      </c>
      <c r="W165" s="160"/>
      <c r="X165" s="160" t="s">
        <v>181</v>
      </c>
      <c r="Y165" s="151"/>
      <c r="Z165" s="151"/>
      <c r="AA165" s="151"/>
      <c r="AB165" s="151"/>
      <c r="AC165" s="151"/>
      <c r="AD165" s="151"/>
      <c r="AE165" s="151"/>
      <c r="AF165" s="151"/>
      <c r="AG165" s="151" t="s">
        <v>182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3" t="s">
        <v>387</v>
      </c>
      <c r="D166" s="181"/>
      <c r="E166" s="182">
        <v>3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192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68">
        <v>60</v>
      </c>
      <c r="B167" s="169" t="s">
        <v>388</v>
      </c>
      <c r="C167" s="177" t="s">
        <v>389</v>
      </c>
      <c r="D167" s="170" t="s">
        <v>382</v>
      </c>
      <c r="E167" s="171">
        <v>3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3">
        <v>0</v>
      </c>
      <c r="O167" s="173">
        <f>ROUND(E167*N167,2)</f>
        <v>0</v>
      </c>
      <c r="P167" s="173">
        <v>0</v>
      </c>
      <c r="Q167" s="173">
        <f>ROUND(E167*P167,2)</f>
        <v>0</v>
      </c>
      <c r="R167" s="173"/>
      <c r="S167" s="173" t="s">
        <v>168</v>
      </c>
      <c r="T167" s="174" t="s">
        <v>169</v>
      </c>
      <c r="U167" s="160">
        <v>0</v>
      </c>
      <c r="V167" s="160">
        <f>ROUND(E167*U167,2)</f>
        <v>0</v>
      </c>
      <c r="W167" s="160"/>
      <c r="X167" s="160" t="s">
        <v>181</v>
      </c>
      <c r="Y167" s="151"/>
      <c r="Z167" s="151"/>
      <c r="AA167" s="151"/>
      <c r="AB167" s="151"/>
      <c r="AC167" s="151"/>
      <c r="AD167" s="151"/>
      <c r="AE167" s="151"/>
      <c r="AF167" s="151"/>
      <c r="AG167" s="151" t="s">
        <v>182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93" t="s">
        <v>390</v>
      </c>
      <c r="D168" s="181"/>
      <c r="E168" s="182">
        <v>3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192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x14ac:dyDescent="0.2">
      <c r="A169" s="162" t="s">
        <v>163</v>
      </c>
      <c r="B169" s="163" t="s">
        <v>87</v>
      </c>
      <c r="C169" s="176" t="s">
        <v>88</v>
      </c>
      <c r="D169" s="164"/>
      <c r="E169" s="165"/>
      <c r="F169" s="166"/>
      <c r="G169" s="166">
        <f>SUMIF(AG170:AG174,"&lt;&gt;NOR",G170:G174)</f>
        <v>0</v>
      </c>
      <c r="H169" s="166"/>
      <c r="I169" s="166">
        <f>SUM(I170:I174)</f>
        <v>0</v>
      </c>
      <c r="J169" s="166"/>
      <c r="K169" s="166">
        <f>SUM(K170:K174)</f>
        <v>0</v>
      </c>
      <c r="L169" s="166"/>
      <c r="M169" s="166">
        <f>SUM(M170:M174)</f>
        <v>0</v>
      </c>
      <c r="N169" s="166"/>
      <c r="O169" s="166">
        <f>SUM(O170:O174)</f>
        <v>0</v>
      </c>
      <c r="P169" s="166"/>
      <c r="Q169" s="166">
        <f>SUM(Q170:Q174)</f>
        <v>0</v>
      </c>
      <c r="R169" s="166"/>
      <c r="S169" s="166"/>
      <c r="T169" s="167"/>
      <c r="U169" s="161"/>
      <c r="V169" s="161">
        <f>SUM(V170:V174)</f>
        <v>4.0599999999999996</v>
      </c>
      <c r="W169" s="161"/>
      <c r="X169" s="161"/>
      <c r="AG169" t="s">
        <v>164</v>
      </c>
    </row>
    <row r="170" spans="1:60" ht="33.75" outlineLevel="1" x14ac:dyDescent="0.2">
      <c r="A170" s="168">
        <v>61</v>
      </c>
      <c r="B170" s="169" t="s">
        <v>391</v>
      </c>
      <c r="C170" s="177" t="s">
        <v>392</v>
      </c>
      <c r="D170" s="170" t="s">
        <v>189</v>
      </c>
      <c r="E170" s="171">
        <v>2.1455700000000002</v>
      </c>
      <c r="F170" s="172"/>
      <c r="G170" s="173">
        <f>ROUND(E170*F170,2)</f>
        <v>0</v>
      </c>
      <c r="H170" s="172"/>
      <c r="I170" s="173">
        <f>ROUND(E170*H170,2)</f>
        <v>0</v>
      </c>
      <c r="J170" s="172"/>
      <c r="K170" s="173">
        <f>ROUND(E170*J170,2)</f>
        <v>0</v>
      </c>
      <c r="L170" s="173">
        <v>21</v>
      </c>
      <c r="M170" s="173">
        <f>G170*(1+L170/100)</f>
        <v>0</v>
      </c>
      <c r="N170" s="173">
        <v>0</v>
      </c>
      <c r="O170" s="173">
        <f>ROUND(E170*N170,2)</f>
        <v>0</v>
      </c>
      <c r="P170" s="173">
        <v>0</v>
      </c>
      <c r="Q170" s="173">
        <f>ROUND(E170*P170,2)</f>
        <v>0</v>
      </c>
      <c r="R170" s="173" t="s">
        <v>179</v>
      </c>
      <c r="S170" s="173" t="s">
        <v>180</v>
      </c>
      <c r="T170" s="174" t="s">
        <v>180</v>
      </c>
      <c r="U170" s="160">
        <v>1.8919999999999999</v>
      </c>
      <c r="V170" s="160">
        <f>ROUND(E170*U170,2)</f>
        <v>4.0599999999999996</v>
      </c>
      <c r="W170" s="160"/>
      <c r="X170" s="160" t="s">
        <v>393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394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261" t="s">
        <v>395</v>
      </c>
      <c r="D171" s="262"/>
      <c r="E171" s="262"/>
      <c r="F171" s="262"/>
      <c r="G171" s="262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184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3" t="s">
        <v>396</v>
      </c>
      <c r="D172" s="181"/>
      <c r="E172" s="182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192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58"/>
      <c r="B173" s="159"/>
      <c r="C173" s="193" t="s">
        <v>397</v>
      </c>
      <c r="D173" s="181"/>
      <c r="E173" s="182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192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3" t="s">
        <v>398</v>
      </c>
      <c r="D174" s="181"/>
      <c r="E174" s="182">
        <v>2.1455700000000002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192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x14ac:dyDescent="0.2">
      <c r="A175" s="162" t="s">
        <v>163</v>
      </c>
      <c r="B175" s="163" t="s">
        <v>89</v>
      </c>
      <c r="C175" s="176" t="s">
        <v>90</v>
      </c>
      <c r="D175" s="164"/>
      <c r="E175" s="165"/>
      <c r="F175" s="166"/>
      <c r="G175" s="166">
        <f>SUMIF(AG176:AG199,"&lt;&gt;NOR",G176:G199)</f>
        <v>0</v>
      </c>
      <c r="H175" s="166"/>
      <c r="I175" s="166">
        <f>SUM(I176:I199)</f>
        <v>0</v>
      </c>
      <c r="J175" s="166"/>
      <c r="K175" s="166">
        <f>SUM(K176:K199)</f>
        <v>0</v>
      </c>
      <c r="L175" s="166"/>
      <c r="M175" s="166">
        <f>SUM(M176:M199)</f>
        <v>0</v>
      </c>
      <c r="N175" s="166"/>
      <c r="O175" s="166">
        <f>SUM(O176:O199)</f>
        <v>0</v>
      </c>
      <c r="P175" s="166"/>
      <c r="Q175" s="166">
        <f>SUM(Q176:Q199)</f>
        <v>0</v>
      </c>
      <c r="R175" s="166"/>
      <c r="S175" s="166"/>
      <c r="T175" s="167"/>
      <c r="U175" s="161"/>
      <c r="V175" s="161">
        <f>SUM(V176:V199)</f>
        <v>1.67</v>
      </c>
      <c r="W175" s="161"/>
      <c r="X175" s="161"/>
      <c r="AG175" t="s">
        <v>164</v>
      </c>
    </row>
    <row r="176" spans="1:60" ht="22.5" outlineLevel="1" x14ac:dyDescent="0.2">
      <c r="A176" s="168">
        <v>62</v>
      </c>
      <c r="B176" s="169" t="s">
        <v>399</v>
      </c>
      <c r="C176" s="177" t="s">
        <v>400</v>
      </c>
      <c r="D176" s="170" t="s">
        <v>195</v>
      </c>
      <c r="E176" s="171">
        <v>0.64</v>
      </c>
      <c r="F176" s="172"/>
      <c r="G176" s="173">
        <f>ROUND(E176*F176,2)</f>
        <v>0</v>
      </c>
      <c r="H176" s="172"/>
      <c r="I176" s="173">
        <f>ROUND(E176*H176,2)</f>
        <v>0</v>
      </c>
      <c r="J176" s="172"/>
      <c r="K176" s="173">
        <f>ROUND(E176*J176,2)</f>
        <v>0</v>
      </c>
      <c r="L176" s="173">
        <v>21</v>
      </c>
      <c r="M176" s="173">
        <f>G176*(1+L176/100)</f>
        <v>0</v>
      </c>
      <c r="N176" s="173">
        <v>3.6000000000000002E-4</v>
      </c>
      <c r="O176" s="173">
        <f>ROUND(E176*N176,2)</f>
        <v>0</v>
      </c>
      <c r="P176" s="173">
        <v>0</v>
      </c>
      <c r="Q176" s="173">
        <f>ROUND(E176*P176,2)</f>
        <v>0</v>
      </c>
      <c r="R176" s="173" t="s">
        <v>347</v>
      </c>
      <c r="S176" s="173" t="s">
        <v>180</v>
      </c>
      <c r="T176" s="174" t="s">
        <v>180</v>
      </c>
      <c r="U176" s="160">
        <v>0.20699999999999999</v>
      </c>
      <c r="V176" s="160">
        <f>ROUND(E176*U176,2)</f>
        <v>0.13</v>
      </c>
      <c r="W176" s="160"/>
      <c r="X176" s="160" t="s">
        <v>181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182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3" t="s">
        <v>401</v>
      </c>
      <c r="D177" s="181"/>
      <c r="E177" s="182">
        <v>0.64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192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68">
        <v>63</v>
      </c>
      <c r="B178" s="169" t="s">
        <v>402</v>
      </c>
      <c r="C178" s="177" t="s">
        <v>403</v>
      </c>
      <c r="D178" s="170" t="s">
        <v>195</v>
      </c>
      <c r="E178" s="171">
        <v>0.64</v>
      </c>
      <c r="F178" s="172"/>
      <c r="G178" s="173">
        <f>ROUND(E178*F178,2)</f>
        <v>0</v>
      </c>
      <c r="H178" s="172"/>
      <c r="I178" s="173">
        <f>ROUND(E178*H178,2)</f>
        <v>0</v>
      </c>
      <c r="J178" s="172"/>
      <c r="K178" s="173">
        <f>ROUND(E178*J178,2)</f>
        <v>0</v>
      </c>
      <c r="L178" s="173">
        <v>21</v>
      </c>
      <c r="M178" s="173">
        <f>G178*(1+L178/100)</f>
        <v>0</v>
      </c>
      <c r="N178" s="173">
        <v>2.6099999999999999E-3</v>
      </c>
      <c r="O178" s="173">
        <f>ROUND(E178*N178,2)</f>
        <v>0</v>
      </c>
      <c r="P178" s="173">
        <v>0</v>
      </c>
      <c r="Q178" s="173">
        <f>ROUND(E178*P178,2)</f>
        <v>0</v>
      </c>
      <c r="R178" s="173" t="s">
        <v>347</v>
      </c>
      <c r="S178" s="173" t="s">
        <v>180</v>
      </c>
      <c r="T178" s="174" t="s">
        <v>180</v>
      </c>
      <c r="U178" s="160">
        <v>0.317</v>
      </c>
      <c r="V178" s="160">
        <f>ROUND(E178*U178,2)</f>
        <v>0.2</v>
      </c>
      <c r="W178" s="160"/>
      <c r="X178" s="160" t="s">
        <v>181</v>
      </c>
      <c r="Y178" s="151"/>
      <c r="Z178" s="151"/>
      <c r="AA178" s="151"/>
      <c r="AB178" s="151"/>
      <c r="AC178" s="151"/>
      <c r="AD178" s="151"/>
      <c r="AE178" s="151"/>
      <c r="AF178" s="151"/>
      <c r="AG178" s="151" t="s">
        <v>182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3" t="s">
        <v>401</v>
      </c>
      <c r="D179" s="181"/>
      <c r="E179" s="182">
        <v>0.64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192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68">
        <v>64</v>
      </c>
      <c r="B180" s="169" t="s">
        <v>404</v>
      </c>
      <c r="C180" s="177" t="s">
        <v>405</v>
      </c>
      <c r="D180" s="170" t="s">
        <v>195</v>
      </c>
      <c r="E180" s="171">
        <v>1.28</v>
      </c>
      <c r="F180" s="172"/>
      <c r="G180" s="173">
        <f>ROUND(E180*F180,2)</f>
        <v>0</v>
      </c>
      <c r="H180" s="172"/>
      <c r="I180" s="173">
        <f>ROUND(E180*H180,2)</f>
        <v>0</v>
      </c>
      <c r="J180" s="172"/>
      <c r="K180" s="173">
        <f>ROUND(E180*J180,2)</f>
        <v>0</v>
      </c>
      <c r="L180" s="173">
        <v>21</v>
      </c>
      <c r="M180" s="173">
        <f>G180*(1+L180/100)</f>
        <v>0</v>
      </c>
      <c r="N180" s="173">
        <v>0</v>
      </c>
      <c r="O180" s="173">
        <f>ROUND(E180*N180,2)</f>
        <v>0</v>
      </c>
      <c r="P180" s="173">
        <v>0</v>
      </c>
      <c r="Q180" s="173">
        <f>ROUND(E180*P180,2)</f>
        <v>0</v>
      </c>
      <c r="R180" s="173" t="s">
        <v>347</v>
      </c>
      <c r="S180" s="173" t="s">
        <v>180</v>
      </c>
      <c r="T180" s="174" t="s">
        <v>180</v>
      </c>
      <c r="U180" s="160">
        <v>0.1</v>
      </c>
      <c r="V180" s="160">
        <f>ROUND(E180*U180,2)</f>
        <v>0.13</v>
      </c>
      <c r="W180" s="160"/>
      <c r="X180" s="160" t="s">
        <v>181</v>
      </c>
      <c r="Y180" s="151"/>
      <c r="Z180" s="151"/>
      <c r="AA180" s="151"/>
      <c r="AB180" s="151"/>
      <c r="AC180" s="151"/>
      <c r="AD180" s="151"/>
      <c r="AE180" s="151"/>
      <c r="AF180" s="151"/>
      <c r="AG180" s="151" t="s">
        <v>182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3" t="s">
        <v>406</v>
      </c>
      <c r="D181" s="181"/>
      <c r="E181" s="182">
        <v>1.28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192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68">
        <v>65</v>
      </c>
      <c r="B182" s="169" t="s">
        <v>407</v>
      </c>
      <c r="C182" s="177" t="s">
        <v>408</v>
      </c>
      <c r="D182" s="170" t="s">
        <v>195</v>
      </c>
      <c r="E182" s="171">
        <v>1.28</v>
      </c>
      <c r="F182" s="172"/>
      <c r="G182" s="173">
        <f>ROUND(E182*F182,2)</f>
        <v>0</v>
      </c>
      <c r="H182" s="172"/>
      <c r="I182" s="173">
        <f>ROUND(E182*H182,2)</f>
        <v>0</v>
      </c>
      <c r="J182" s="172"/>
      <c r="K182" s="173">
        <f>ROUND(E182*J182,2)</f>
        <v>0</v>
      </c>
      <c r="L182" s="173">
        <v>21</v>
      </c>
      <c r="M182" s="173">
        <f>G182*(1+L182/100)</f>
        <v>0</v>
      </c>
      <c r="N182" s="173">
        <v>3.0000000000000001E-5</v>
      </c>
      <c r="O182" s="173">
        <f>ROUND(E182*N182,2)</f>
        <v>0</v>
      </c>
      <c r="P182" s="173">
        <v>0</v>
      </c>
      <c r="Q182" s="173">
        <f>ROUND(E182*P182,2)</f>
        <v>0</v>
      </c>
      <c r="R182" s="173" t="s">
        <v>347</v>
      </c>
      <c r="S182" s="173" t="s">
        <v>180</v>
      </c>
      <c r="T182" s="174" t="s">
        <v>180</v>
      </c>
      <c r="U182" s="160">
        <v>0.12</v>
      </c>
      <c r="V182" s="160">
        <f>ROUND(E182*U182,2)</f>
        <v>0.15</v>
      </c>
      <c r="W182" s="160"/>
      <c r="X182" s="160" t="s">
        <v>181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182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93" t="s">
        <v>406</v>
      </c>
      <c r="D183" s="181"/>
      <c r="E183" s="182">
        <v>1.28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192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68">
        <v>66</v>
      </c>
      <c r="B184" s="169" t="s">
        <v>409</v>
      </c>
      <c r="C184" s="177" t="s">
        <v>410</v>
      </c>
      <c r="D184" s="170" t="s">
        <v>195</v>
      </c>
      <c r="E184" s="171">
        <v>3.84</v>
      </c>
      <c r="F184" s="172"/>
      <c r="G184" s="173">
        <f>ROUND(E184*F184,2)</f>
        <v>0</v>
      </c>
      <c r="H184" s="172"/>
      <c r="I184" s="173">
        <f>ROUND(E184*H184,2)</f>
        <v>0</v>
      </c>
      <c r="J184" s="172"/>
      <c r="K184" s="173">
        <f>ROUND(E184*J184,2)</f>
        <v>0</v>
      </c>
      <c r="L184" s="173">
        <v>21</v>
      </c>
      <c r="M184" s="173">
        <f>G184*(1+L184/100)</f>
        <v>0</v>
      </c>
      <c r="N184" s="173">
        <v>0</v>
      </c>
      <c r="O184" s="173">
        <f>ROUND(E184*N184,2)</f>
        <v>0</v>
      </c>
      <c r="P184" s="173">
        <v>0</v>
      </c>
      <c r="Q184" s="173">
        <f>ROUND(E184*P184,2)</f>
        <v>0</v>
      </c>
      <c r="R184" s="173" t="s">
        <v>347</v>
      </c>
      <c r="S184" s="173" t="s">
        <v>180</v>
      </c>
      <c r="T184" s="174" t="s">
        <v>180</v>
      </c>
      <c r="U184" s="160">
        <v>2.4E-2</v>
      </c>
      <c r="V184" s="160">
        <f>ROUND(E184*U184,2)</f>
        <v>0.09</v>
      </c>
      <c r="W184" s="160"/>
      <c r="X184" s="160" t="s">
        <v>181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182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3" t="s">
        <v>411</v>
      </c>
      <c r="D185" s="181"/>
      <c r="E185" s="182">
        <v>3.84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192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2.5" outlineLevel="1" x14ac:dyDescent="0.2">
      <c r="A186" s="168">
        <v>67</v>
      </c>
      <c r="B186" s="169" t="s">
        <v>412</v>
      </c>
      <c r="C186" s="177" t="s">
        <v>413</v>
      </c>
      <c r="D186" s="170" t="s">
        <v>195</v>
      </c>
      <c r="E186" s="171">
        <v>0.64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21</v>
      </c>
      <c r="M186" s="173">
        <f>G186*(1+L186/100)</f>
        <v>0</v>
      </c>
      <c r="N186" s="173">
        <v>0</v>
      </c>
      <c r="O186" s="173">
        <f>ROUND(E186*N186,2)</f>
        <v>0</v>
      </c>
      <c r="P186" s="173">
        <v>0</v>
      </c>
      <c r="Q186" s="173">
        <f>ROUND(E186*P186,2)</f>
        <v>0</v>
      </c>
      <c r="R186" s="173" t="s">
        <v>347</v>
      </c>
      <c r="S186" s="173" t="s">
        <v>180</v>
      </c>
      <c r="T186" s="174" t="s">
        <v>180</v>
      </c>
      <c r="U186" s="160">
        <v>0.11600000000000001</v>
      </c>
      <c r="V186" s="160">
        <f>ROUND(E186*U186,2)</f>
        <v>7.0000000000000007E-2</v>
      </c>
      <c r="W186" s="160"/>
      <c r="X186" s="160" t="s">
        <v>181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182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93" t="s">
        <v>401</v>
      </c>
      <c r="D187" s="181"/>
      <c r="E187" s="182">
        <v>0.64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192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68">
        <v>68</v>
      </c>
      <c r="B188" s="169" t="s">
        <v>414</v>
      </c>
      <c r="C188" s="177" t="s">
        <v>415</v>
      </c>
      <c r="D188" s="170" t="s">
        <v>195</v>
      </c>
      <c r="E188" s="171">
        <v>0.64</v>
      </c>
      <c r="F188" s="172"/>
      <c r="G188" s="173">
        <f>ROUND(E188*F188,2)</f>
        <v>0</v>
      </c>
      <c r="H188" s="172"/>
      <c r="I188" s="173">
        <f>ROUND(E188*H188,2)</f>
        <v>0</v>
      </c>
      <c r="J188" s="172"/>
      <c r="K188" s="173">
        <f>ROUND(E188*J188,2)</f>
        <v>0</v>
      </c>
      <c r="L188" s="173">
        <v>21</v>
      </c>
      <c r="M188" s="173">
        <f>G188*(1+L188/100)</f>
        <v>0</v>
      </c>
      <c r="N188" s="173">
        <v>7.1000000000000002E-4</v>
      </c>
      <c r="O188" s="173">
        <f>ROUND(E188*N188,2)</f>
        <v>0</v>
      </c>
      <c r="P188" s="173">
        <v>0</v>
      </c>
      <c r="Q188" s="173">
        <f>ROUND(E188*P188,2)</f>
        <v>0</v>
      </c>
      <c r="R188" s="173" t="s">
        <v>347</v>
      </c>
      <c r="S188" s="173" t="s">
        <v>180</v>
      </c>
      <c r="T188" s="174" t="s">
        <v>180</v>
      </c>
      <c r="U188" s="160">
        <v>0.28999999999999998</v>
      </c>
      <c r="V188" s="160">
        <f>ROUND(E188*U188,2)</f>
        <v>0.19</v>
      </c>
      <c r="W188" s="160"/>
      <c r="X188" s="160" t="s">
        <v>181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182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259" t="s">
        <v>416</v>
      </c>
      <c r="D189" s="260"/>
      <c r="E189" s="260"/>
      <c r="F189" s="260"/>
      <c r="G189" s="2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172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93" t="s">
        <v>401</v>
      </c>
      <c r="D190" s="181"/>
      <c r="E190" s="182">
        <v>0.64</v>
      </c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192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1" x14ac:dyDescent="0.2">
      <c r="A191" s="168">
        <v>69</v>
      </c>
      <c r="B191" s="169" t="s">
        <v>417</v>
      </c>
      <c r="C191" s="177" t="s">
        <v>418</v>
      </c>
      <c r="D191" s="170" t="s">
        <v>178</v>
      </c>
      <c r="E191" s="171">
        <v>1</v>
      </c>
      <c r="F191" s="172"/>
      <c r="G191" s="173">
        <f>ROUND(E191*F191,2)</f>
        <v>0</v>
      </c>
      <c r="H191" s="172"/>
      <c r="I191" s="173">
        <f>ROUND(E191*H191,2)</f>
        <v>0</v>
      </c>
      <c r="J191" s="172"/>
      <c r="K191" s="173">
        <f>ROUND(E191*J191,2)</f>
        <v>0</v>
      </c>
      <c r="L191" s="173">
        <v>21</v>
      </c>
      <c r="M191" s="173">
        <f>G191*(1+L191/100)</f>
        <v>0</v>
      </c>
      <c r="N191" s="173">
        <v>1.3500000000000001E-3</v>
      </c>
      <c r="O191" s="173">
        <f>ROUND(E191*N191,2)</f>
        <v>0</v>
      </c>
      <c r="P191" s="173">
        <v>0</v>
      </c>
      <c r="Q191" s="173">
        <f>ROUND(E191*P191,2)</f>
        <v>0</v>
      </c>
      <c r="R191" s="173"/>
      <c r="S191" s="173" t="s">
        <v>168</v>
      </c>
      <c r="T191" s="174" t="s">
        <v>419</v>
      </c>
      <c r="U191" s="160">
        <v>0.7</v>
      </c>
      <c r="V191" s="160">
        <f>ROUND(E191*U191,2)</f>
        <v>0.7</v>
      </c>
      <c r="W191" s="160"/>
      <c r="X191" s="160" t="s">
        <v>181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182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ht="22.5" outlineLevel="1" x14ac:dyDescent="0.2">
      <c r="A192" s="158"/>
      <c r="B192" s="159"/>
      <c r="C192" s="259" t="s">
        <v>420</v>
      </c>
      <c r="D192" s="260"/>
      <c r="E192" s="260"/>
      <c r="F192" s="260"/>
      <c r="G192" s="2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172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92" t="str">
        <f>C192</f>
        <v>ukotvení kotevní desky šrouby, utěsnění kolem prostupu PU pěnou, přitavením manžety prostupu na parozábranu a doplnění manžety pojistnou zálivkovou hmotou</v>
      </c>
      <c r="BB192" s="151"/>
      <c r="BC192" s="151"/>
      <c r="BD192" s="151"/>
      <c r="BE192" s="151"/>
      <c r="BF192" s="151"/>
      <c r="BG192" s="151"/>
      <c r="BH192" s="151"/>
    </row>
    <row r="193" spans="1:60" ht="22.5" outlineLevel="1" x14ac:dyDescent="0.2">
      <c r="A193" s="168">
        <v>70</v>
      </c>
      <c r="B193" s="169" t="s">
        <v>421</v>
      </c>
      <c r="C193" s="177" t="s">
        <v>422</v>
      </c>
      <c r="D193" s="170" t="s">
        <v>195</v>
      </c>
      <c r="E193" s="171">
        <v>2.944</v>
      </c>
      <c r="F193" s="172"/>
      <c r="G193" s="173">
        <f>ROUND(E193*F193,2)</f>
        <v>0</v>
      </c>
      <c r="H193" s="172"/>
      <c r="I193" s="173">
        <f>ROUND(E193*H193,2)</f>
        <v>0</v>
      </c>
      <c r="J193" s="172"/>
      <c r="K193" s="173">
        <f>ROUND(E193*J193,2)</f>
        <v>0</v>
      </c>
      <c r="L193" s="173">
        <v>21</v>
      </c>
      <c r="M193" s="173">
        <f>G193*(1+L193/100)</f>
        <v>0</v>
      </c>
      <c r="N193" s="173">
        <v>2.9999999999999997E-4</v>
      </c>
      <c r="O193" s="173">
        <f>ROUND(E193*N193,2)</f>
        <v>0</v>
      </c>
      <c r="P193" s="173">
        <v>0</v>
      </c>
      <c r="Q193" s="173">
        <f>ROUND(E193*P193,2)</f>
        <v>0</v>
      </c>
      <c r="R193" s="173" t="s">
        <v>201</v>
      </c>
      <c r="S193" s="173" t="s">
        <v>180</v>
      </c>
      <c r="T193" s="174" t="s">
        <v>180</v>
      </c>
      <c r="U193" s="160">
        <v>0</v>
      </c>
      <c r="V193" s="160">
        <f>ROUND(E193*U193,2)</f>
        <v>0</v>
      </c>
      <c r="W193" s="160"/>
      <c r="X193" s="160" t="s">
        <v>202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203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3" t="s">
        <v>423</v>
      </c>
      <c r="D194" s="181"/>
      <c r="E194" s="182">
        <v>2.944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192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68">
        <v>71</v>
      </c>
      <c r="B195" s="169" t="s">
        <v>424</v>
      </c>
      <c r="C195" s="177" t="s">
        <v>425</v>
      </c>
      <c r="D195" s="170" t="s">
        <v>189</v>
      </c>
      <c r="E195" s="171">
        <v>4.6299999999999996E-3</v>
      </c>
      <c r="F195" s="172"/>
      <c r="G195" s="173">
        <f>ROUND(E195*F195,2)</f>
        <v>0</v>
      </c>
      <c r="H195" s="172"/>
      <c r="I195" s="173">
        <f>ROUND(E195*H195,2)</f>
        <v>0</v>
      </c>
      <c r="J195" s="172"/>
      <c r="K195" s="173">
        <f>ROUND(E195*J195,2)</f>
        <v>0</v>
      </c>
      <c r="L195" s="173">
        <v>21</v>
      </c>
      <c r="M195" s="173">
        <f>G195*(1+L195/100)</f>
        <v>0</v>
      </c>
      <c r="N195" s="173">
        <v>0</v>
      </c>
      <c r="O195" s="173">
        <f>ROUND(E195*N195,2)</f>
        <v>0</v>
      </c>
      <c r="P195" s="173">
        <v>0</v>
      </c>
      <c r="Q195" s="173">
        <f>ROUND(E195*P195,2)</f>
        <v>0</v>
      </c>
      <c r="R195" s="173" t="s">
        <v>347</v>
      </c>
      <c r="S195" s="173" t="s">
        <v>180</v>
      </c>
      <c r="T195" s="174" t="s">
        <v>180</v>
      </c>
      <c r="U195" s="160">
        <v>1.609</v>
      </c>
      <c r="V195" s="160">
        <f>ROUND(E195*U195,2)</f>
        <v>0.01</v>
      </c>
      <c r="W195" s="160"/>
      <c r="X195" s="160" t="s">
        <v>393</v>
      </c>
      <c r="Y195" s="151"/>
      <c r="Z195" s="151"/>
      <c r="AA195" s="151"/>
      <c r="AB195" s="151"/>
      <c r="AC195" s="151"/>
      <c r="AD195" s="151"/>
      <c r="AE195" s="151"/>
      <c r="AF195" s="151"/>
      <c r="AG195" s="151" t="s">
        <v>394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261" t="s">
        <v>426</v>
      </c>
      <c r="D196" s="262"/>
      <c r="E196" s="262"/>
      <c r="F196" s="262"/>
      <c r="G196" s="262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184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3" t="s">
        <v>396</v>
      </c>
      <c r="D197" s="181"/>
      <c r="E197" s="182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192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3" t="s">
        <v>427</v>
      </c>
      <c r="D198" s="181"/>
      <c r="E198" s="182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192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3" t="s">
        <v>428</v>
      </c>
      <c r="D199" s="181"/>
      <c r="E199" s="182">
        <v>4.6299999999999996E-3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192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x14ac:dyDescent="0.2">
      <c r="A200" s="162" t="s">
        <v>163</v>
      </c>
      <c r="B200" s="163" t="s">
        <v>91</v>
      </c>
      <c r="C200" s="176" t="s">
        <v>92</v>
      </c>
      <c r="D200" s="164"/>
      <c r="E200" s="165"/>
      <c r="F200" s="166"/>
      <c r="G200" s="166">
        <f>SUMIF(AG201:AG218,"&lt;&gt;NOR",G201:G218)</f>
        <v>0</v>
      </c>
      <c r="H200" s="166"/>
      <c r="I200" s="166">
        <f>SUM(I201:I218)</f>
        <v>0</v>
      </c>
      <c r="J200" s="166"/>
      <c r="K200" s="166">
        <f>SUM(K201:K218)</f>
        <v>0</v>
      </c>
      <c r="L200" s="166"/>
      <c r="M200" s="166">
        <f>SUM(M201:M218)</f>
        <v>0</v>
      </c>
      <c r="N200" s="166"/>
      <c r="O200" s="166">
        <f>SUM(O201:O218)</f>
        <v>0</v>
      </c>
      <c r="P200" s="166"/>
      <c r="Q200" s="166">
        <f>SUM(Q201:Q218)</f>
        <v>0</v>
      </c>
      <c r="R200" s="166"/>
      <c r="S200" s="166"/>
      <c r="T200" s="167"/>
      <c r="U200" s="161"/>
      <c r="V200" s="161">
        <f>SUM(V201:V218)</f>
        <v>2.39</v>
      </c>
      <c r="W200" s="161"/>
      <c r="X200" s="161"/>
      <c r="AG200" t="s">
        <v>164</v>
      </c>
    </row>
    <row r="201" spans="1:60" ht="33.75" outlineLevel="1" x14ac:dyDescent="0.2">
      <c r="A201" s="168">
        <v>72</v>
      </c>
      <c r="B201" s="169" t="s">
        <v>429</v>
      </c>
      <c r="C201" s="177" t="s">
        <v>430</v>
      </c>
      <c r="D201" s="170" t="s">
        <v>178</v>
      </c>
      <c r="E201" s="171">
        <v>4</v>
      </c>
      <c r="F201" s="172"/>
      <c r="G201" s="173">
        <f>ROUND(E201*F201,2)</f>
        <v>0</v>
      </c>
      <c r="H201" s="172"/>
      <c r="I201" s="173">
        <f>ROUND(E201*H201,2)</f>
        <v>0</v>
      </c>
      <c r="J201" s="172"/>
      <c r="K201" s="173">
        <f>ROUND(E201*J201,2)</f>
        <v>0</v>
      </c>
      <c r="L201" s="173">
        <v>21</v>
      </c>
      <c r="M201" s="173">
        <f>G201*(1+L201/100)</f>
        <v>0</v>
      </c>
      <c r="N201" s="173">
        <v>0</v>
      </c>
      <c r="O201" s="173">
        <f>ROUND(E201*N201,2)</f>
        <v>0</v>
      </c>
      <c r="P201" s="173">
        <v>0</v>
      </c>
      <c r="Q201" s="173">
        <f>ROUND(E201*P201,2)</f>
        <v>0</v>
      </c>
      <c r="R201" s="173" t="s">
        <v>356</v>
      </c>
      <c r="S201" s="173" t="s">
        <v>180</v>
      </c>
      <c r="T201" s="174" t="s">
        <v>180</v>
      </c>
      <c r="U201" s="160">
        <v>0.55000000000000004</v>
      </c>
      <c r="V201" s="160">
        <f>ROUND(E201*U201,2)</f>
        <v>2.2000000000000002</v>
      </c>
      <c r="W201" s="160"/>
      <c r="X201" s="160" t="s">
        <v>181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182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3" t="s">
        <v>431</v>
      </c>
      <c r="D202" s="181"/>
      <c r="E202" s="182">
        <v>4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192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68">
        <v>73</v>
      </c>
      <c r="B203" s="169" t="s">
        <v>432</v>
      </c>
      <c r="C203" s="177" t="s">
        <v>433</v>
      </c>
      <c r="D203" s="170" t="s">
        <v>195</v>
      </c>
      <c r="E203" s="171">
        <v>2.56</v>
      </c>
      <c r="F203" s="172"/>
      <c r="G203" s="173">
        <f>ROUND(E203*F203,2)</f>
        <v>0</v>
      </c>
      <c r="H203" s="172"/>
      <c r="I203" s="173">
        <f>ROUND(E203*H203,2)</f>
        <v>0</v>
      </c>
      <c r="J203" s="172"/>
      <c r="K203" s="173">
        <f>ROUND(E203*J203,2)</f>
        <v>0</v>
      </c>
      <c r="L203" s="173">
        <v>21</v>
      </c>
      <c r="M203" s="173">
        <f>G203*(1+L203/100)</f>
        <v>0</v>
      </c>
      <c r="N203" s="173">
        <v>0</v>
      </c>
      <c r="O203" s="173">
        <f>ROUND(E203*N203,2)</f>
        <v>0</v>
      </c>
      <c r="P203" s="173">
        <v>0</v>
      </c>
      <c r="Q203" s="173">
        <f>ROUND(E203*P203,2)</f>
        <v>0</v>
      </c>
      <c r="R203" s="173" t="s">
        <v>356</v>
      </c>
      <c r="S203" s="173" t="s">
        <v>180</v>
      </c>
      <c r="T203" s="174" t="s">
        <v>180</v>
      </c>
      <c r="U203" s="160">
        <v>7.0000000000000007E-2</v>
      </c>
      <c r="V203" s="160">
        <f>ROUND(E203*U203,2)</f>
        <v>0.18</v>
      </c>
      <c r="W203" s="160"/>
      <c r="X203" s="160" t="s">
        <v>181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182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3" t="s">
        <v>434</v>
      </c>
      <c r="D204" s="181"/>
      <c r="E204" s="182">
        <v>2.56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192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33.75" outlineLevel="1" x14ac:dyDescent="0.2">
      <c r="A205" s="168">
        <v>74</v>
      </c>
      <c r="B205" s="169" t="s">
        <v>435</v>
      </c>
      <c r="C205" s="177" t="s">
        <v>436</v>
      </c>
      <c r="D205" s="170" t="s">
        <v>195</v>
      </c>
      <c r="E205" s="171">
        <v>0.77798</v>
      </c>
      <c r="F205" s="172"/>
      <c r="G205" s="173">
        <f>ROUND(E205*F205,2)</f>
        <v>0</v>
      </c>
      <c r="H205" s="172"/>
      <c r="I205" s="173">
        <f>ROUND(E205*H205,2)</f>
        <v>0</v>
      </c>
      <c r="J205" s="172"/>
      <c r="K205" s="173">
        <f>ROUND(E205*J205,2)</f>
        <v>0</v>
      </c>
      <c r="L205" s="173">
        <v>21</v>
      </c>
      <c r="M205" s="173">
        <f>G205*(1+L205/100)</f>
        <v>0</v>
      </c>
      <c r="N205" s="173">
        <v>1.1999999999999999E-3</v>
      </c>
      <c r="O205" s="173">
        <f>ROUND(E205*N205,2)</f>
        <v>0</v>
      </c>
      <c r="P205" s="173">
        <v>0</v>
      </c>
      <c r="Q205" s="173">
        <f>ROUND(E205*P205,2)</f>
        <v>0</v>
      </c>
      <c r="R205" s="173" t="s">
        <v>201</v>
      </c>
      <c r="S205" s="173" t="s">
        <v>180</v>
      </c>
      <c r="T205" s="174" t="s">
        <v>180</v>
      </c>
      <c r="U205" s="160">
        <v>0</v>
      </c>
      <c r="V205" s="160">
        <f>ROUND(E205*U205,2)</f>
        <v>0</v>
      </c>
      <c r="W205" s="160"/>
      <c r="X205" s="160" t="s">
        <v>202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203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5" t="s">
        <v>223</v>
      </c>
      <c r="D206" s="183"/>
      <c r="E206" s="184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192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96" t="s">
        <v>437</v>
      </c>
      <c r="D207" s="183"/>
      <c r="E207" s="184">
        <v>0.70399999999999996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192</v>
      </c>
      <c r="AH207" s="151">
        <v>2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5" t="s">
        <v>227</v>
      </c>
      <c r="D208" s="183"/>
      <c r="E208" s="184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192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93" t="s">
        <v>438</v>
      </c>
      <c r="D209" s="181"/>
      <c r="E209" s="182">
        <v>0.77798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192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68">
        <v>75</v>
      </c>
      <c r="B210" s="169" t="s">
        <v>439</v>
      </c>
      <c r="C210" s="177" t="s">
        <v>440</v>
      </c>
      <c r="D210" s="170" t="s">
        <v>257</v>
      </c>
      <c r="E210" s="171">
        <v>0.11264</v>
      </c>
      <c r="F210" s="172"/>
      <c r="G210" s="173">
        <f>ROUND(E210*F210,2)</f>
        <v>0</v>
      </c>
      <c r="H210" s="172"/>
      <c r="I210" s="173">
        <f>ROUND(E210*H210,2)</f>
        <v>0</v>
      </c>
      <c r="J210" s="172"/>
      <c r="K210" s="173">
        <f>ROUND(E210*J210,2)</f>
        <v>0</v>
      </c>
      <c r="L210" s="173">
        <v>21</v>
      </c>
      <c r="M210" s="173">
        <f>G210*(1+L210/100)</f>
        <v>0</v>
      </c>
      <c r="N210" s="173">
        <v>0.02</v>
      </c>
      <c r="O210" s="173">
        <f>ROUND(E210*N210,2)</f>
        <v>0</v>
      </c>
      <c r="P210" s="173">
        <v>0</v>
      </c>
      <c r="Q210" s="173">
        <f>ROUND(E210*P210,2)</f>
        <v>0</v>
      </c>
      <c r="R210" s="173" t="s">
        <v>201</v>
      </c>
      <c r="S210" s="173" t="s">
        <v>180</v>
      </c>
      <c r="T210" s="174" t="s">
        <v>180</v>
      </c>
      <c r="U210" s="160">
        <v>0</v>
      </c>
      <c r="V210" s="160">
        <f>ROUND(E210*U210,2)</f>
        <v>0</v>
      </c>
      <c r="W210" s="160"/>
      <c r="X210" s="160" t="s">
        <v>202</v>
      </c>
      <c r="Y210" s="151"/>
      <c r="Z210" s="151"/>
      <c r="AA210" s="151"/>
      <c r="AB210" s="151"/>
      <c r="AC210" s="151"/>
      <c r="AD210" s="151"/>
      <c r="AE210" s="151"/>
      <c r="AF210" s="151"/>
      <c r="AG210" s="151" t="s">
        <v>203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3" t="s">
        <v>441</v>
      </c>
      <c r="D211" s="181"/>
      <c r="E211" s="182">
        <v>0.11264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192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2.5" outlineLevel="1" x14ac:dyDescent="0.2">
      <c r="A212" s="168">
        <v>76</v>
      </c>
      <c r="B212" s="169" t="s">
        <v>442</v>
      </c>
      <c r="C212" s="177" t="s">
        <v>443</v>
      </c>
      <c r="D212" s="170" t="s">
        <v>257</v>
      </c>
      <c r="E212" s="171">
        <v>7.7439999999999995E-2</v>
      </c>
      <c r="F212" s="172"/>
      <c r="G212" s="173">
        <f>ROUND(E212*F212,2)</f>
        <v>0</v>
      </c>
      <c r="H212" s="172"/>
      <c r="I212" s="173">
        <f>ROUND(E212*H212,2)</f>
        <v>0</v>
      </c>
      <c r="J212" s="172"/>
      <c r="K212" s="173">
        <f>ROUND(E212*J212,2)</f>
        <v>0</v>
      </c>
      <c r="L212" s="173">
        <v>21</v>
      </c>
      <c r="M212" s="173">
        <f>G212*(1+L212/100)</f>
        <v>0</v>
      </c>
      <c r="N212" s="173">
        <v>0.02</v>
      </c>
      <c r="O212" s="173">
        <f>ROUND(E212*N212,2)</f>
        <v>0</v>
      </c>
      <c r="P212" s="173">
        <v>0</v>
      </c>
      <c r="Q212" s="173">
        <f>ROUND(E212*P212,2)</f>
        <v>0</v>
      </c>
      <c r="R212" s="173" t="s">
        <v>201</v>
      </c>
      <c r="S212" s="173" t="s">
        <v>180</v>
      </c>
      <c r="T212" s="174" t="s">
        <v>180</v>
      </c>
      <c r="U212" s="160">
        <v>0</v>
      </c>
      <c r="V212" s="160">
        <f>ROUND(E212*U212,2)</f>
        <v>0</v>
      </c>
      <c r="W212" s="160"/>
      <c r="X212" s="160" t="s">
        <v>202</v>
      </c>
      <c r="Y212" s="151"/>
      <c r="Z212" s="151"/>
      <c r="AA212" s="151"/>
      <c r="AB212" s="151"/>
      <c r="AC212" s="151"/>
      <c r="AD212" s="151"/>
      <c r="AE212" s="151"/>
      <c r="AF212" s="151"/>
      <c r="AG212" s="151" t="s">
        <v>203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3" t="s">
        <v>444</v>
      </c>
      <c r="D213" s="181"/>
      <c r="E213" s="182">
        <v>7.7439999999999995E-2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192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68">
        <v>77</v>
      </c>
      <c r="B214" s="169" t="s">
        <v>445</v>
      </c>
      <c r="C214" s="177" t="s">
        <v>446</v>
      </c>
      <c r="D214" s="170" t="s">
        <v>189</v>
      </c>
      <c r="E214" s="171">
        <v>4.7400000000000003E-3</v>
      </c>
      <c r="F214" s="172"/>
      <c r="G214" s="173">
        <f>ROUND(E214*F214,2)</f>
        <v>0</v>
      </c>
      <c r="H214" s="172"/>
      <c r="I214" s="173">
        <f>ROUND(E214*H214,2)</f>
        <v>0</v>
      </c>
      <c r="J214" s="172"/>
      <c r="K214" s="173">
        <f>ROUND(E214*J214,2)</f>
        <v>0</v>
      </c>
      <c r="L214" s="173">
        <v>21</v>
      </c>
      <c r="M214" s="173">
        <f>G214*(1+L214/100)</f>
        <v>0</v>
      </c>
      <c r="N214" s="173">
        <v>0</v>
      </c>
      <c r="O214" s="173">
        <f>ROUND(E214*N214,2)</f>
        <v>0</v>
      </c>
      <c r="P214" s="173">
        <v>0</v>
      </c>
      <c r="Q214" s="173">
        <f>ROUND(E214*P214,2)</f>
        <v>0</v>
      </c>
      <c r="R214" s="173" t="s">
        <v>356</v>
      </c>
      <c r="S214" s="173" t="s">
        <v>180</v>
      </c>
      <c r="T214" s="174" t="s">
        <v>180</v>
      </c>
      <c r="U214" s="160">
        <v>1.831</v>
      </c>
      <c r="V214" s="160">
        <f>ROUND(E214*U214,2)</f>
        <v>0.01</v>
      </c>
      <c r="W214" s="160"/>
      <c r="X214" s="160" t="s">
        <v>393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394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61" t="s">
        <v>426</v>
      </c>
      <c r="D215" s="262"/>
      <c r="E215" s="262"/>
      <c r="F215" s="262"/>
      <c r="G215" s="262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184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3" t="s">
        <v>396</v>
      </c>
      <c r="D216" s="181"/>
      <c r="E216" s="182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192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93" t="s">
        <v>447</v>
      </c>
      <c r="D217" s="181"/>
      <c r="E217" s="182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192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3" t="s">
        <v>448</v>
      </c>
      <c r="D218" s="181"/>
      <c r="E218" s="182">
        <v>4.7400000000000003E-3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192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x14ac:dyDescent="0.2">
      <c r="A219" s="162" t="s">
        <v>163</v>
      </c>
      <c r="B219" s="163" t="s">
        <v>97</v>
      </c>
      <c r="C219" s="176" t="s">
        <v>98</v>
      </c>
      <c r="D219" s="164"/>
      <c r="E219" s="165"/>
      <c r="F219" s="166"/>
      <c r="G219" s="166">
        <f>SUMIF(AG220:AG220,"&lt;&gt;NOR",G220:G220)</f>
        <v>0</v>
      </c>
      <c r="H219" s="166"/>
      <c r="I219" s="166">
        <f>SUM(I220:I220)</f>
        <v>0</v>
      </c>
      <c r="J219" s="166"/>
      <c r="K219" s="166">
        <f>SUM(K220:K220)</f>
        <v>0</v>
      </c>
      <c r="L219" s="166"/>
      <c r="M219" s="166">
        <f>SUM(M220:M220)</f>
        <v>0</v>
      </c>
      <c r="N219" s="166"/>
      <c r="O219" s="166">
        <f>SUM(O220:O220)</f>
        <v>0</v>
      </c>
      <c r="P219" s="166"/>
      <c r="Q219" s="166">
        <f>SUM(Q220:Q220)</f>
        <v>0</v>
      </c>
      <c r="R219" s="166"/>
      <c r="S219" s="166"/>
      <c r="T219" s="167"/>
      <c r="U219" s="161"/>
      <c r="V219" s="161">
        <f>SUM(V220:V220)</f>
        <v>0</v>
      </c>
      <c r="W219" s="161"/>
      <c r="X219" s="161"/>
      <c r="AG219" t="s">
        <v>164</v>
      </c>
    </row>
    <row r="220" spans="1:60" ht="22.5" outlineLevel="1" x14ac:dyDescent="0.2">
      <c r="A220" s="185">
        <v>78</v>
      </c>
      <c r="B220" s="186" t="s">
        <v>449</v>
      </c>
      <c r="C220" s="194" t="s">
        <v>450</v>
      </c>
      <c r="D220" s="187" t="s">
        <v>451</v>
      </c>
      <c r="E220" s="188">
        <v>1</v>
      </c>
      <c r="F220" s="189"/>
      <c r="G220" s="190">
        <f>ROUND(E220*F220,2)</f>
        <v>0</v>
      </c>
      <c r="H220" s="189"/>
      <c r="I220" s="190">
        <f>ROUND(E220*H220,2)</f>
        <v>0</v>
      </c>
      <c r="J220" s="189"/>
      <c r="K220" s="190">
        <f>ROUND(E220*J220,2)</f>
        <v>0</v>
      </c>
      <c r="L220" s="190">
        <v>21</v>
      </c>
      <c r="M220" s="190">
        <f>G220*(1+L220/100)</f>
        <v>0</v>
      </c>
      <c r="N220" s="190">
        <v>0</v>
      </c>
      <c r="O220" s="190">
        <f>ROUND(E220*N220,2)</f>
        <v>0</v>
      </c>
      <c r="P220" s="190">
        <v>0</v>
      </c>
      <c r="Q220" s="190">
        <f>ROUND(E220*P220,2)</f>
        <v>0</v>
      </c>
      <c r="R220" s="190"/>
      <c r="S220" s="190" t="s">
        <v>168</v>
      </c>
      <c r="T220" s="191" t="s">
        <v>169</v>
      </c>
      <c r="U220" s="160">
        <v>0</v>
      </c>
      <c r="V220" s="160">
        <f>ROUND(E220*U220,2)</f>
        <v>0</v>
      </c>
      <c r="W220" s="160"/>
      <c r="X220" s="160" t="s">
        <v>181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182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x14ac:dyDescent="0.2">
      <c r="A221" s="162" t="s">
        <v>163</v>
      </c>
      <c r="B221" s="163" t="s">
        <v>99</v>
      </c>
      <c r="C221" s="176" t="s">
        <v>100</v>
      </c>
      <c r="D221" s="164"/>
      <c r="E221" s="165"/>
      <c r="F221" s="166"/>
      <c r="G221" s="166">
        <f>SUMIF(AG222:AG224,"&lt;&gt;NOR",G222:G224)</f>
        <v>0</v>
      </c>
      <c r="H221" s="166"/>
      <c r="I221" s="166">
        <f>SUM(I222:I224)</f>
        <v>0</v>
      </c>
      <c r="J221" s="166"/>
      <c r="K221" s="166">
        <f>SUM(K222:K224)</f>
        <v>0</v>
      </c>
      <c r="L221" s="166"/>
      <c r="M221" s="166">
        <f>SUM(M222:M224)</f>
        <v>0</v>
      </c>
      <c r="N221" s="166"/>
      <c r="O221" s="166">
        <f>SUM(O222:O224)</f>
        <v>0</v>
      </c>
      <c r="P221" s="166"/>
      <c r="Q221" s="166">
        <f>SUM(Q222:Q224)</f>
        <v>0</v>
      </c>
      <c r="R221" s="166"/>
      <c r="S221" s="166"/>
      <c r="T221" s="167"/>
      <c r="U221" s="161"/>
      <c r="V221" s="161">
        <f>SUM(V222:V224)</f>
        <v>0</v>
      </c>
      <c r="W221" s="161"/>
      <c r="X221" s="161"/>
      <c r="AG221" t="s">
        <v>164</v>
      </c>
    </row>
    <row r="222" spans="1:60" ht="22.5" outlineLevel="1" x14ac:dyDescent="0.2">
      <c r="A222" s="168">
        <v>79</v>
      </c>
      <c r="B222" s="169" t="s">
        <v>452</v>
      </c>
      <c r="C222" s="177" t="s">
        <v>453</v>
      </c>
      <c r="D222" s="170"/>
      <c r="E222" s="171">
        <v>0</v>
      </c>
      <c r="F222" s="172"/>
      <c r="G222" s="173">
        <f>ROUND(E222*F222,2)</f>
        <v>0</v>
      </c>
      <c r="H222" s="172"/>
      <c r="I222" s="173">
        <f>ROUND(E222*H222,2)</f>
        <v>0</v>
      </c>
      <c r="J222" s="172"/>
      <c r="K222" s="173">
        <f>ROUND(E222*J222,2)</f>
        <v>0</v>
      </c>
      <c r="L222" s="173">
        <v>21</v>
      </c>
      <c r="M222" s="173">
        <f>G222*(1+L222/100)</f>
        <v>0</v>
      </c>
      <c r="N222" s="173">
        <v>0</v>
      </c>
      <c r="O222" s="173">
        <f>ROUND(E222*N222,2)</f>
        <v>0</v>
      </c>
      <c r="P222" s="173">
        <v>0</v>
      </c>
      <c r="Q222" s="173">
        <f>ROUND(E222*P222,2)</f>
        <v>0</v>
      </c>
      <c r="R222" s="173"/>
      <c r="S222" s="173" t="s">
        <v>168</v>
      </c>
      <c r="T222" s="174" t="s">
        <v>169</v>
      </c>
      <c r="U222" s="160">
        <v>0</v>
      </c>
      <c r="V222" s="160">
        <f>ROUND(E222*U222,2)</f>
        <v>0</v>
      </c>
      <c r="W222" s="160"/>
      <c r="X222" s="160" t="s">
        <v>454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455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259" t="s">
        <v>456</v>
      </c>
      <c r="D223" s="260"/>
      <c r="E223" s="260"/>
      <c r="F223" s="260"/>
      <c r="G223" s="2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172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85">
        <v>80</v>
      </c>
      <c r="B224" s="186" t="s">
        <v>457</v>
      </c>
      <c r="C224" s="194" t="s">
        <v>458</v>
      </c>
      <c r="D224" s="187" t="s">
        <v>451</v>
      </c>
      <c r="E224" s="188">
        <v>1</v>
      </c>
      <c r="F224" s="189"/>
      <c r="G224" s="190">
        <f>ROUND(E224*F224,2)</f>
        <v>0</v>
      </c>
      <c r="H224" s="189"/>
      <c r="I224" s="190">
        <f>ROUND(E224*H224,2)</f>
        <v>0</v>
      </c>
      <c r="J224" s="189"/>
      <c r="K224" s="190">
        <f>ROUND(E224*J224,2)</f>
        <v>0</v>
      </c>
      <c r="L224" s="190">
        <v>21</v>
      </c>
      <c r="M224" s="190">
        <f>G224*(1+L224/100)</f>
        <v>0</v>
      </c>
      <c r="N224" s="190">
        <v>0</v>
      </c>
      <c r="O224" s="190">
        <f>ROUND(E224*N224,2)</f>
        <v>0</v>
      </c>
      <c r="P224" s="190">
        <v>0</v>
      </c>
      <c r="Q224" s="190">
        <f>ROUND(E224*P224,2)</f>
        <v>0</v>
      </c>
      <c r="R224" s="190"/>
      <c r="S224" s="190" t="s">
        <v>168</v>
      </c>
      <c r="T224" s="191" t="s">
        <v>169</v>
      </c>
      <c r="U224" s="160">
        <v>0</v>
      </c>
      <c r="V224" s="160">
        <f>ROUND(E224*U224,2)</f>
        <v>0</v>
      </c>
      <c r="W224" s="160"/>
      <c r="X224" s="160" t="s">
        <v>454</v>
      </c>
      <c r="Y224" s="151"/>
      <c r="Z224" s="151"/>
      <c r="AA224" s="151"/>
      <c r="AB224" s="151"/>
      <c r="AC224" s="151"/>
      <c r="AD224" s="151"/>
      <c r="AE224" s="151"/>
      <c r="AF224" s="151"/>
      <c r="AG224" s="151" t="s">
        <v>455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x14ac:dyDescent="0.2">
      <c r="A225" s="162" t="s">
        <v>163</v>
      </c>
      <c r="B225" s="163" t="s">
        <v>101</v>
      </c>
      <c r="C225" s="176" t="s">
        <v>102</v>
      </c>
      <c r="D225" s="164"/>
      <c r="E225" s="165"/>
      <c r="F225" s="166"/>
      <c r="G225" s="166">
        <f>SUMIF(AG226:AG232,"&lt;&gt;NOR",G226:G232)</f>
        <v>0</v>
      </c>
      <c r="H225" s="166"/>
      <c r="I225" s="166">
        <f>SUM(I226:I232)</f>
        <v>0</v>
      </c>
      <c r="J225" s="166"/>
      <c r="K225" s="166">
        <f>SUM(K226:K232)</f>
        <v>0</v>
      </c>
      <c r="L225" s="166"/>
      <c r="M225" s="166">
        <f>SUM(M226:M232)</f>
        <v>0</v>
      </c>
      <c r="N225" s="166"/>
      <c r="O225" s="166">
        <f>SUM(O226:O232)</f>
        <v>0</v>
      </c>
      <c r="P225" s="166"/>
      <c r="Q225" s="166">
        <f>SUM(Q226:Q232)</f>
        <v>0</v>
      </c>
      <c r="R225" s="166"/>
      <c r="S225" s="166"/>
      <c r="T225" s="167"/>
      <c r="U225" s="161"/>
      <c r="V225" s="161">
        <f>SUM(V226:V232)</f>
        <v>0</v>
      </c>
      <c r="W225" s="161"/>
      <c r="X225" s="161"/>
      <c r="AG225" t="s">
        <v>164</v>
      </c>
    </row>
    <row r="226" spans="1:60" ht="22.5" outlineLevel="1" x14ac:dyDescent="0.2">
      <c r="A226" s="168">
        <v>81</v>
      </c>
      <c r="B226" s="169" t="s">
        <v>452</v>
      </c>
      <c r="C226" s="177" t="s">
        <v>453</v>
      </c>
      <c r="D226" s="170"/>
      <c r="E226" s="171">
        <v>0</v>
      </c>
      <c r="F226" s="172"/>
      <c r="G226" s="173">
        <f>ROUND(E226*F226,2)</f>
        <v>0</v>
      </c>
      <c r="H226" s="172"/>
      <c r="I226" s="173">
        <f>ROUND(E226*H226,2)</f>
        <v>0</v>
      </c>
      <c r="J226" s="172"/>
      <c r="K226" s="173">
        <f>ROUND(E226*J226,2)</f>
        <v>0</v>
      </c>
      <c r="L226" s="173">
        <v>21</v>
      </c>
      <c r="M226" s="173">
        <f>G226*(1+L226/100)</f>
        <v>0</v>
      </c>
      <c r="N226" s="173">
        <v>0</v>
      </c>
      <c r="O226" s="173">
        <f>ROUND(E226*N226,2)</f>
        <v>0</v>
      </c>
      <c r="P226" s="173">
        <v>0</v>
      </c>
      <c r="Q226" s="173">
        <f>ROUND(E226*P226,2)</f>
        <v>0</v>
      </c>
      <c r="R226" s="173"/>
      <c r="S226" s="173" t="s">
        <v>168</v>
      </c>
      <c r="T226" s="174" t="s">
        <v>169</v>
      </c>
      <c r="U226" s="160">
        <v>0</v>
      </c>
      <c r="V226" s="160">
        <f>ROUND(E226*U226,2)</f>
        <v>0</v>
      </c>
      <c r="W226" s="160"/>
      <c r="X226" s="160" t="s">
        <v>454</v>
      </c>
      <c r="Y226" s="151"/>
      <c r="Z226" s="151"/>
      <c r="AA226" s="151"/>
      <c r="AB226" s="151"/>
      <c r="AC226" s="151"/>
      <c r="AD226" s="151"/>
      <c r="AE226" s="151"/>
      <c r="AF226" s="151"/>
      <c r="AG226" s="151" t="s">
        <v>455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259" t="s">
        <v>456</v>
      </c>
      <c r="D227" s="260"/>
      <c r="E227" s="260"/>
      <c r="F227" s="260"/>
      <c r="G227" s="2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172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85">
        <v>82</v>
      </c>
      <c r="B228" s="186" t="s">
        <v>459</v>
      </c>
      <c r="C228" s="194" t="s">
        <v>460</v>
      </c>
      <c r="D228" s="187" t="s">
        <v>451</v>
      </c>
      <c r="E228" s="188">
        <v>1</v>
      </c>
      <c r="F228" s="189"/>
      <c r="G228" s="190">
        <f>ROUND(E228*F228,2)</f>
        <v>0</v>
      </c>
      <c r="H228" s="189"/>
      <c r="I228" s="190">
        <f>ROUND(E228*H228,2)</f>
        <v>0</v>
      </c>
      <c r="J228" s="189"/>
      <c r="K228" s="190">
        <f>ROUND(E228*J228,2)</f>
        <v>0</v>
      </c>
      <c r="L228" s="190">
        <v>21</v>
      </c>
      <c r="M228" s="190">
        <f>G228*(1+L228/100)</f>
        <v>0</v>
      </c>
      <c r="N228" s="190">
        <v>0</v>
      </c>
      <c r="O228" s="190">
        <f>ROUND(E228*N228,2)</f>
        <v>0</v>
      </c>
      <c r="P228" s="190">
        <v>0</v>
      </c>
      <c r="Q228" s="190">
        <f>ROUND(E228*P228,2)</f>
        <v>0</v>
      </c>
      <c r="R228" s="190"/>
      <c r="S228" s="190" t="s">
        <v>168</v>
      </c>
      <c r="T228" s="191" t="s">
        <v>169</v>
      </c>
      <c r="U228" s="160">
        <v>0</v>
      </c>
      <c r="V228" s="160">
        <f>ROUND(E228*U228,2)</f>
        <v>0</v>
      </c>
      <c r="W228" s="160"/>
      <c r="X228" s="160" t="s">
        <v>454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455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85">
        <v>83</v>
      </c>
      <c r="B229" s="186" t="s">
        <v>461</v>
      </c>
      <c r="C229" s="194" t="s">
        <v>462</v>
      </c>
      <c r="D229" s="187" t="s">
        <v>451</v>
      </c>
      <c r="E229" s="188">
        <v>1</v>
      </c>
      <c r="F229" s="189"/>
      <c r="G229" s="190">
        <f>ROUND(E229*F229,2)</f>
        <v>0</v>
      </c>
      <c r="H229" s="189"/>
      <c r="I229" s="190">
        <f>ROUND(E229*H229,2)</f>
        <v>0</v>
      </c>
      <c r="J229" s="189"/>
      <c r="K229" s="190">
        <f>ROUND(E229*J229,2)</f>
        <v>0</v>
      </c>
      <c r="L229" s="190">
        <v>21</v>
      </c>
      <c r="M229" s="190">
        <f>G229*(1+L229/100)</f>
        <v>0</v>
      </c>
      <c r="N229" s="190">
        <v>0</v>
      </c>
      <c r="O229" s="190">
        <f>ROUND(E229*N229,2)</f>
        <v>0</v>
      </c>
      <c r="P229" s="190">
        <v>0</v>
      </c>
      <c r="Q229" s="190">
        <f>ROUND(E229*P229,2)</f>
        <v>0</v>
      </c>
      <c r="R229" s="190"/>
      <c r="S229" s="190" t="s">
        <v>168</v>
      </c>
      <c r="T229" s="191" t="s">
        <v>169</v>
      </c>
      <c r="U229" s="160">
        <v>0</v>
      </c>
      <c r="V229" s="160">
        <f>ROUND(E229*U229,2)</f>
        <v>0</v>
      </c>
      <c r="W229" s="160"/>
      <c r="X229" s="160" t="s">
        <v>454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455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ht="22.5" outlineLevel="1" x14ac:dyDescent="0.2">
      <c r="A230" s="185">
        <v>84</v>
      </c>
      <c r="B230" s="186" t="s">
        <v>463</v>
      </c>
      <c r="C230" s="194" t="s">
        <v>464</v>
      </c>
      <c r="D230" s="187" t="s">
        <v>451</v>
      </c>
      <c r="E230" s="188">
        <v>1</v>
      </c>
      <c r="F230" s="189"/>
      <c r="G230" s="190">
        <f>ROUND(E230*F230,2)</f>
        <v>0</v>
      </c>
      <c r="H230" s="189"/>
      <c r="I230" s="190">
        <f>ROUND(E230*H230,2)</f>
        <v>0</v>
      </c>
      <c r="J230" s="189"/>
      <c r="K230" s="190">
        <f>ROUND(E230*J230,2)</f>
        <v>0</v>
      </c>
      <c r="L230" s="190">
        <v>21</v>
      </c>
      <c r="M230" s="190">
        <f>G230*(1+L230/100)</f>
        <v>0</v>
      </c>
      <c r="N230" s="190">
        <v>0</v>
      </c>
      <c r="O230" s="190">
        <f>ROUND(E230*N230,2)</f>
        <v>0</v>
      </c>
      <c r="P230" s="190">
        <v>0</v>
      </c>
      <c r="Q230" s="190">
        <f>ROUND(E230*P230,2)</f>
        <v>0</v>
      </c>
      <c r="R230" s="190"/>
      <c r="S230" s="190" t="s">
        <v>168</v>
      </c>
      <c r="T230" s="191" t="s">
        <v>169</v>
      </c>
      <c r="U230" s="160">
        <v>0</v>
      </c>
      <c r="V230" s="160">
        <f>ROUND(E230*U230,2)</f>
        <v>0</v>
      </c>
      <c r="W230" s="160"/>
      <c r="X230" s="160" t="s">
        <v>454</v>
      </c>
      <c r="Y230" s="151"/>
      <c r="Z230" s="151"/>
      <c r="AA230" s="151"/>
      <c r="AB230" s="151"/>
      <c r="AC230" s="151"/>
      <c r="AD230" s="151"/>
      <c r="AE230" s="151"/>
      <c r="AF230" s="151"/>
      <c r="AG230" s="151" t="s">
        <v>455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68">
        <v>85</v>
      </c>
      <c r="B231" s="169" t="s">
        <v>465</v>
      </c>
      <c r="C231" s="177" t="s">
        <v>466</v>
      </c>
      <c r="D231" s="170" t="s">
        <v>306</v>
      </c>
      <c r="E231" s="171">
        <v>2.4</v>
      </c>
      <c r="F231" s="172"/>
      <c r="G231" s="173">
        <f>ROUND(E231*F231,2)</f>
        <v>0</v>
      </c>
      <c r="H231" s="172"/>
      <c r="I231" s="173">
        <f>ROUND(E231*H231,2)</f>
        <v>0</v>
      </c>
      <c r="J231" s="172"/>
      <c r="K231" s="173">
        <f>ROUND(E231*J231,2)</f>
        <v>0</v>
      </c>
      <c r="L231" s="173">
        <v>21</v>
      </c>
      <c r="M231" s="173">
        <f>G231*(1+L231/100)</f>
        <v>0</v>
      </c>
      <c r="N231" s="173">
        <v>8.3000000000000001E-4</v>
      </c>
      <c r="O231" s="173">
        <f>ROUND(E231*N231,2)</f>
        <v>0</v>
      </c>
      <c r="P231" s="173">
        <v>0</v>
      </c>
      <c r="Q231" s="173">
        <f>ROUND(E231*P231,2)</f>
        <v>0</v>
      </c>
      <c r="R231" s="173"/>
      <c r="S231" s="173" t="s">
        <v>168</v>
      </c>
      <c r="T231" s="174" t="s">
        <v>169</v>
      </c>
      <c r="U231" s="160">
        <v>0</v>
      </c>
      <c r="V231" s="160">
        <f>ROUND(E231*U231,2)</f>
        <v>0</v>
      </c>
      <c r="W231" s="160"/>
      <c r="X231" s="160" t="s">
        <v>454</v>
      </c>
      <c r="Y231" s="151"/>
      <c r="Z231" s="151"/>
      <c r="AA231" s="151"/>
      <c r="AB231" s="151"/>
      <c r="AC231" s="151"/>
      <c r="AD231" s="151"/>
      <c r="AE231" s="151"/>
      <c r="AF231" s="151"/>
      <c r="AG231" s="151" t="s">
        <v>455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3" t="s">
        <v>467</v>
      </c>
      <c r="D232" s="181"/>
      <c r="E232" s="182">
        <v>2.4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192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x14ac:dyDescent="0.2">
      <c r="A233" s="162" t="s">
        <v>163</v>
      </c>
      <c r="B233" s="163" t="s">
        <v>103</v>
      </c>
      <c r="C233" s="176" t="s">
        <v>104</v>
      </c>
      <c r="D233" s="164"/>
      <c r="E233" s="165"/>
      <c r="F233" s="166"/>
      <c r="G233" s="166">
        <f>SUMIF(AG234:AG238,"&lt;&gt;NOR",G234:G238)</f>
        <v>0</v>
      </c>
      <c r="H233" s="166"/>
      <c r="I233" s="166">
        <f>SUM(I234:I238)</f>
        <v>0</v>
      </c>
      <c r="J233" s="166"/>
      <c r="K233" s="166">
        <f>SUM(K234:K238)</f>
        <v>0</v>
      </c>
      <c r="L233" s="166"/>
      <c r="M233" s="166">
        <f>SUM(M234:M238)</f>
        <v>0</v>
      </c>
      <c r="N233" s="166"/>
      <c r="O233" s="166">
        <f>SUM(O234:O238)</f>
        <v>0</v>
      </c>
      <c r="P233" s="166"/>
      <c r="Q233" s="166">
        <f>SUM(Q234:Q238)</f>
        <v>8.57</v>
      </c>
      <c r="R233" s="166"/>
      <c r="S233" s="166"/>
      <c r="T233" s="167"/>
      <c r="U233" s="161"/>
      <c r="V233" s="161">
        <f>SUM(V234:V238)</f>
        <v>71.94</v>
      </c>
      <c r="W233" s="161"/>
      <c r="X233" s="161"/>
      <c r="AG233" t="s">
        <v>164</v>
      </c>
    </row>
    <row r="234" spans="1:60" ht="22.5" outlineLevel="1" x14ac:dyDescent="0.2">
      <c r="A234" s="168">
        <v>86</v>
      </c>
      <c r="B234" s="169" t="s">
        <v>468</v>
      </c>
      <c r="C234" s="177" t="s">
        <v>469</v>
      </c>
      <c r="D234" s="170" t="s">
        <v>195</v>
      </c>
      <c r="E234" s="171">
        <v>4.8</v>
      </c>
      <c r="F234" s="172"/>
      <c r="G234" s="173">
        <f>ROUND(E234*F234,2)</f>
        <v>0</v>
      </c>
      <c r="H234" s="172"/>
      <c r="I234" s="173">
        <f>ROUND(E234*H234,2)</f>
        <v>0</v>
      </c>
      <c r="J234" s="172"/>
      <c r="K234" s="173">
        <f>ROUND(E234*J234,2)</f>
        <v>0</v>
      </c>
      <c r="L234" s="173">
        <v>21</v>
      </c>
      <c r="M234" s="173">
        <f>G234*(1+L234/100)</f>
        <v>0</v>
      </c>
      <c r="N234" s="173">
        <v>0</v>
      </c>
      <c r="O234" s="173">
        <f>ROUND(E234*N234,2)</f>
        <v>0</v>
      </c>
      <c r="P234" s="173">
        <v>0</v>
      </c>
      <c r="Q234" s="173">
        <f>ROUND(E234*P234,2)</f>
        <v>0</v>
      </c>
      <c r="R234" s="173"/>
      <c r="S234" s="173" t="s">
        <v>168</v>
      </c>
      <c r="T234" s="174" t="s">
        <v>169</v>
      </c>
      <c r="U234" s="160">
        <v>0</v>
      </c>
      <c r="V234" s="160">
        <f>ROUND(E234*U234,2)</f>
        <v>0</v>
      </c>
      <c r="W234" s="160"/>
      <c r="X234" s="160" t="s">
        <v>181</v>
      </c>
      <c r="Y234" s="151"/>
      <c r="Z234" s="151"/>
      <c r="AA234" s="151"/>
      <c r="AB234" s="151"/>
      <c r="AC234" s="151"/>
      <c r="AD234" s="151"/>
      <c r="AE234" s="151"/>
      <c r="AF234" s="151"/>
      <c r="AG234" s="151" t="s">
        <v>182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3" t="s">
        <v>470</v>
      </c>
      <c r="D235" s="181"/>
      <c r="E235" s="182">
        <v>4.8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192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2.5" outlineLevel="1" x14ac:dyDescent="0.2">
      <c r="A236" s="185">
        <v>87</v>
      </c>
      <c r="B236" s="186" t="s">
        <v>471</v>
      </c>
      <c r="C236" s="194" t="s">
        <v>472</v>
      </c>
      <c r="D236" s="187" t="s">
        <v>195</v>
      </c>
      <c r="E236" s="188">
        <v>15</v>
      </c>
      <c r="F236" s="189"/>
      <c r="G236" s="190">
        <f>ROUND(E236*F236,2)</f>
        <v>0</v>
      </c>
      <c r="H236" s="189"/>
      <c r="I236" s="190">
        <f>ROUND(E236*H236,2)</f>
        <v>0</v>
      </c>
      <c r="J236" s="189"/>
      <c r="K236" s="190">
        <f>ROUND(E236*J236,2)</f>
        <v>0</v>
      </c>
      <c r="L236" s="190">
        <v>21</v>
      </c>
      <c r="M236" s="190">
        <f>G236*(1+L236/100)</f>
        <v>0</v>
      </c>
      <c r="N236" s="190">
        <v>0</v>
      </c>
      <c r="O236" s="190">
        <f>ROUND(E236*N236,2)</f>
        <v>0</v>
      </c>
      <c r="P236" s="190">
        <v>0</v>
      </c>
      <c r="Q236" s="190">
        <f>ROUND(E236*P236,2)</f>
        <v>0</v>
      </c>
      <c r="R236" s="190"/>
      <c r="S236" s="190" t="s">
        <v>168</v>
      </c>
      <c r="T236" s="191" t="s">
        <v>169</v>
      </c>
      <c r="U236" s="160">
        <v>0</v>
      </c>
      <c r="V236" s="160">
        <f>ROUND(E236*U236,2)</f>
        <v>0</v>
      </c>
      <c r="W236" s="160"/>
      <c r="X236" s="160" t="s">
        <v>454</v>
      </c>
      <c r="Y236" s="151"/>
      <c r="Z236" s="151"/>
      <c r="AA236" s="151"/>
      <c r="AB236" s="151"/>
      <c r="AC236" s="151"/>
      <c r="AD236" s="151"/>
      <c r="AE236" s="151"/>
      <c r="AF236" s="151"/>
      <c r="AG236" s="151" t="s">
        <v>455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85">
        <v>88</v>
      </c>
      <c r="B237" s="186" t="s">
        <v>473</v>
      </c>
      <c r="C237" s="194" t="s">
        <v>474</v>
      </c>
      <c r="D237" s="187" t="s">
        <v>195</v>
      </c>
      <c r="E237" s="188">
        <v>18.2</v>
      </c>
      <c r="F237" s="189"/>
      <c r="G237" s="190">
        <f>ROUND(E237*F237,2)</f>
        <v>0</v>
      </c>
      <c r="H237" s="189"/>
      <c r="I237" s="190">
        <f>ROUND(E237*H237,2)</f>
        <v>0</v>
      </c>
      <c r="J237" s="189"/>
      <c r="K237" s="190">
        <f>ROUND(E237*J237,2)</f>
        <v>0</v>
      </c>
      <c r="L237" s="190">
        <v>21</v>
      </c>
      <c r="M237" s="190">
        <f>G237*(1+L237/100)</f>
        <v>0</v>
      </c>
      <c r="N237" s="190">
        <v>0</v>
      </c>
      <c r="O237" s="190">
        <f>ROUND(E237*N237,2)</f>
        <v>0</v>
      </c>
      <c r="P237" s="190">
        <v>0.15</v>
      </c>
      <c r="Q237" s="190">
        <f>ROUND(E237*P237,2)</f>
        <v>2.73</v>
      </c>
      <c r="R237" s="190"/>
      <c r="S237" s="190" t="s">
        <v>168</v>
      </c>
      <c r="T237" s="191" t="s">
        <v>169</v>
      </c>
      <c r="U237" s="160">
        <v>1.26</v>
      </c>
      <c r="V237" s="160">
        <f>ROUND(E237*U237,2)</f>
        <v>22.93</v>
      </c>
      <c r="W237" s="160"/>
      <c r="X237" s="160" t="s">
        <v>454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455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22.5" outlineLevel="1" x14ac:dyDescent="0.2">
      <c r="A238" s="185">
        <v>89</v>
      </c>
      <c r="B238" s="186" t="s">
        <v>475</v>
      </c>
      <c r="C238" s="194" t="s">
        <v>476</v>
      </c>
      <c r="D238" s="187" t="s">
        <v>195</v>
      </c>
      <c r="E238" s="188">
        <v>38.9</v>
      </c>
      <c r="F238" s="189"/>
      <c r="G238" s="190">
        <f>ROUND(E238*F238,2)</f>
        <v>0</v>
      </c>
      <c r="H238" s="189"/>
      <c r="I238" s="190">
        <f>ROUND(E238*H238,2)</f>
        <v>0</v>
      </c>
      <c r="J238" s="189"/>
      <c r="K238" s="190">
        <f>ROUND(E238*J238,2)</f>
        <v>0</v>
      </c>
      <c r="L238" s="190">
        <v>21</v>
      </c>
      <c r="M238" s="190">
        <f>G238*(1+L238/100)</f>
        <v>0</v>
      </c>
      <c r="N238" s="190">
        <v>0</v>
      </c>
      <c r="O238" s="190">
        <f>ROUND(E238*N238,2)</f>
        <v>0</v>
      </c>
      <c r="P238" s="190">
        <v>0.15</v>
      </c>
      <c r="Q238" s="190">
        <f>ROUND(E238*P238,2)</f>
        <v>5.84</v>
      </c>
      <c r="R238" s="190"/>
      <c r="S238" s="190" t="s">
        <v>168</v>
      </c>
      <c r="T238" s="191" t="s">
        <v>169</v>
      </c>
      <c r="U238" s="160">
        <v>1.26</v>
      </c>
      <c r="V238" s="160">
        <f>ROUND(E238*U238,2)</f>
        <v>49.01</v>
      </c>
      <c r="W238" s="160"/>
      <c r="X238" s="160" t="s">
        <v>454</v>
      </c>
      <c r="Y238" s="151"/>
      <c r="Z238" s="151"/>
      <c r="AA238" s="151"/>
      <c r="AB238" s="151"/>
      <c r="AC238" s="151"/>
      <c r="AD238" s="151"/>
      <c r="AE238" s="151"/>
      <c r="AF238" s="151"/>
      <c r="AG238" s="151" t="s">
        <v>455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x14ac:dyDescent="0.2">
      <c r="A239" s="162" t="s">
        <v>163</v>
      </c>
      <c r="B239" s="163" t="s">
        <v>105</v>
      </c>
      <c r="C239" s="176" t="s">
        <v>106</v>
      </c>
      <c r="D239" s="164"/>
      <c r="E239" s="165"/>
      <c r="F239" s="166"/>
      <c r="G239" s="166">
        <f>SUMIF(AG240:AG246,"&lt;&gt;NOR",G240:G246)</f>
        <v>0</v>
      </c>
      <c r="H239" s="166"/>
      <c r="I239" s="166">
        <f>SUM(I240:I246)</f>
        <v>0</v>
      </c>
      <c r="J239" s="166"/>
      <c r="K239" s="166">
        <f>SUM(K240:K246)</f>
        <v>0</v>
      </c>
      <c r="L239" s="166"/>
      <c r="M239" s="166">
        <f>SUM(M240:M246)</f>
        <v>0</v>
      </c>
      <c r="N239" s="166"/>
      <c r="O239" s="166">
        <f>SUM(O240:O246)</f>
        <v>0.1</v>
      </c>
      <c r="P239" s="166"/>
      <c r="Q239" s="166">
        <f>SUM(Q240:Q246)</f>
        <v>0</v>
      </c>
      <c r="R239" s="166"/>
      <c r="S239" s="166"/>
      <c r="T239" s="167"/>
      <c r="U239" s="161"/>
      <c r="V239" s="161">
        <f>SUM(V240:V246)</f>
        <v>0.43000000000000005</v>
      </c>
      <c r="W239" s="161"/>
      <c r="X239" s="161"/>
      <c r="AG239" t="s">
        <v>164</v>
      </c>
    </row>
    <row r="240" spans="1:60" outlineLevel="1" x14ac:dyDescent="0.2">
      <c r="A240" s="168">
        <v>90</v>
      </c>
      <c r="B240" s="169" t="s">
        <v>477</v>
      </c>
      <c r="C240" s="177" t="s">
        <v>478</v>
      </c>
      <c r="D240" s="170" t="s">
        <v>451</v>
      </c>
      <c r="E240" s="171">
        <v>4</v>
      </c>
      <c r="F240" s="172"/>
      <c r="G240" s="173">
        <f>ROUND(E240*F240,2)</f>
        <v>0</v>
      </c>
      <c r="H240" s="172"/>
      <c r="I240" s="173">
        <f>ROUND(E240*H240,2)</f>
        <v>0</v>
      </c>
      <c r="J240" s="172"/>
      <c r="K240" s="173">
        <f>ROUND(E240*J240,2)</f>
        <v>0</v>
      </c>
      <c r="L240" s="173">
        <v>21</v>
      </c>
      <c r="M240" s="173">
        <f>G240*(1+L240/100)</f>
        <v>0</v>
      </c>
      <c r="N240" s="173">
        <v>0</v>
      </c>
      <c r="O240" s="173">
        <f>ROUND(E240*N240,2)</f>
        <v>0</v>
      </c>
      <c r="P240" s="173">
        <v>0</v>
      </c>
      <c r="Q240" s="173">
        <f>ROUND(E240*P240,2)</f>
        <v>0</v>
      </c>
      <c r="R240" s="173"/>
      <c r="S240" s="173" t="s">
        <v>168</v>
      </c>
      <c r="T240" s="174" t="s">
        <v>169</v>
      </c>
      <c r="U240" s="160">
        <v>0</v>
      </c>
      <c r="V240" s="160">
        <f>ROUND(E240*U240,2)</f>
        <v>0</v>
      </c>
      <c r="W240" s="160"/>
      <c r="X240" s="160" t="s">
        <v>181</v>
      </c>
      <c r="Y240" s="151"/>
      <c r="Z240" s="151"/>
      <c r="AA240" s="151"/>
      <c r="AB240" s="151"/>
      <c r="AC240" s="151"/>
      <c r="AD240" s="151"/>
      <c r="AE240" s="151"/>
      <c r="AF240" s="151"/>
      <c r="AG240" s="151" t="s">
        <v>182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3" t="s">
        <v>479</v>
      </c>
      <c r="D241" s="181"/>
      <c r="E241" s="182">
        <v>4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192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ht="22.5" outlineLevel="1" x14ac:dyDescent="0.2">
      <c r="A242" s="168">
        <v>91</v>
      </c>
      <c r="B242" s="169" t="s">
        <v>480</v>
      </c>
      <c r="C242" s="177" t="s">
        <v>481</v>
      </c>
      <c r="D242" s="170" t="s">
        <v>306</v>
      </c>
      <c r="E242" s="171">
        <v>4</v>
      </c>
      <c r="F242" s="172"/>
      <c r="G242" s="173">
        <f>ROUND(E242*F242,2)</f>
        <v>0</v>
      </c>
      <c r="H242" s="172"/>
      <c r="I242" s="173">
        <f>ROUND(E242*H242,2)</f>
        <v>0</v>
      </c>
      <c r="J242" s="172"/>
      <c r="K242" s="173">
        <f>ROUND(E242*J242,2)</f>
        <v>0</v>
      </c>
      <c r="L242" s="173">
        <v>21</v>
      </c>
      <c r="M242" s="173">
        <f>G242*(1+L242/100)</f>
        <v>0</v>
      </c>
      <c r="N242" s="173">
        <v>4.0000000000000003E-5</v>
      </c>
      <c r="O242" s="173">
        <f>ROUND(E242*N242,2)</f>
        <v>0</v>
      </c>
      <c r="P242" s="173">
        <v>0</v>
      </c>
      <c r="Q242" s="173">
        <f>ROUND(E242*P242,2)</f>
        <v>0</v>
      </c>
      <c r="R242" s="173"/>
      <c r="S242" s="173" t="s">
        <v>168</v>
      </c>
      <c r="T242" s="174" t="s">
        <v>169</v>
      </c>
      <c r="U242" s="160">
        <v>7.0000000000000007E-2</v>
      </c>
      <c r="V242" s="160">
        <f>ROUND(E242*U242,2)</f>
        <v>0.28000000000000003</v>
      </c>
      <c r="W242" s="160"/>
      <c r="X242" s="160" t="s">
        <v>181</v>
      </c>
      <c r="Y242" s="151"/>
      <c r="Z242" s="151"/>
      <c r="AA242" s="151"/>
      <c r="AB242" s="151"/>
      <c r="AC242" s="151"/>
      <c r="AD242" s="151"/>
      <c r="AE242" s="151"/>
      <c r="AF242" s="151"/>
      <c r="AG242" s="151" t="s">
        <v>182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259" t="s">
        <v>482</v>
      </c>
      <c r="D243" s="260"/>
      <c r="E243" s="260"/>
      <c r="F243" s="260"/>
      <c r="G243" s="2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172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93" t="s">
        <v>483</v>
      </c>
      <c r="D244" s="181"/>
      <c r="E244" s="182">
        <v>4</v>
      </c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192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68">
        <v>92</v>
      </c>
      <c r="B245" s="169" t="s">
        <v>484</v>
      </c>
      <c r="C245" s="177" t="s">
        <v>485</v>
      </c>
      <c r="D245" s="170" t="s">
        <v>451</v>
      </c>
      <c r="E245" s="171">
        <v>1</v>
      </c>
      <c r="F245" s="172"/>
      <c r="G245" s="173">
        <f>ROUND(E245*F245,2)</f>
        <v>0</v>
      </c>
      <c r="H245" s="172"/>
      <c r="I245" s="173">
        <f>ROUND(E245*H245,2)</f>
        <v>0</v>
      </c>
      <c r="J245" s="172"/>
      <c r="K245" s="173">
        <f>ROUND(E245*J245,2)</f>
        <v>0</v>
      </c>
      <c r="L245" s="173">
        <v>21</v>
      </c>
      <c r="M245" s="173">
        <f>G245*(1+L245/100)</f>
        <v>0</v>
      </c>
      <c r="N245" s="173">
        <v>9.9229999999999999E-2</v>
      </c>
      <c r="O245" s="173">
        <f>ROUND(E245*N245,2)</f>
        <v>0.1</v>
      </c>
      <c r="P245" s="173">
        <v>0</v>
      </c>
      <c r="Q245" s="173">
        <f>ROUND(E245*P245,2)</f>
        <v>0</v>
      </c>
      <c r="R245" s="173"/>
      <c r="S245" s="173" t="s">
        <v>168</v>
      </c>
      <c r="T245" s="174" t="s">
        <v>169</v>
      </c>
      <c r="U245" s="160">
        <v>0.15</v>
      </c>
      <c r="V245" s="160">
        <f>ROUND(E245*U245,2)</f>
        <v>0.15</v>
      </c>
      <c r="W245" s="160"/>
      <c r="X245" s="160" t="s">
        <v>454</v>
      </c>
      <c r="Y245" s="151"/>
      <c r="Z245" s="151"/>
      <c r="AA245" s="151"/>
      <c r="AB245" s="151"/>
      <c r="AC245" s="151"/>
      <c r="AD245" s="151"/>
      <c r="AE245" s="151"/>
      <c r="AF245" s="151"/>
      <c r="AG245" s="151" t="s">
        <v>455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93" t="s">
        <v>486</v>
      </c>
      <c r="D246" s="181"/>
      <c r="E246" s="182">
        <v>1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192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x14ac:dyDescent="0.2">
      <c r="A247" s="162" t="s">
        <v>163</v>
      </c>
      <c r="B247" s="163" t="s">
        <v>107</v>
      </c>
      <c r="C247" s="176" t="s">
        <v>108</v>
      </c>
      <c r="D247" s="164"/>
      <c r="E247" s="165"/>
      <c r="F247" s="166"/>
      <c r="G247" s="166">
        <f>SUMIF(AG248:AG259,"&lt;&gt;NOR",G248:G259)</f>
        <v>0</v>
      </c>
      <c r="H247" s="166"/>
      <c r="I247" s="166">
        <f>SUM(I248:I259)</f>
        <v>0</v>
      </c>
      <c r="J247" s="166"/>
      <c r="K247" s="166">
        <f>SUM(K248:K259)</f>
        <v>0</v>
      </c>
      <c r="L247" s="166"/>
      <c r="M247" s="166">
        <f>SUM(M248:M259)</f>
        <v>0</v>
      </c>
      <c r="N247" s="166"/>
      <c r="O247" s="166">
        <f>SUM(O248:O259)</f>
        <v>6.9999999999999993E-2</v>
      </c>
      <c r="P247" s="166"/>
      <c r="Q247" s="166">
        <f>SUM(Q248:Q259)</f>
        <v>0</v>
      </c>
      <c r="R247" s="166"/>
      <c r="S247" s="166"/>
      <c r="T247" s="167"/>
      <c r="U247" s="161"/>
      <c r="V247" s="161">
        <f>SUM(V248:V259)</f>
        <v>14.52</v>
      </c>
      <c r="W247" s="161"/>
      <c r="X247" s="161"/>
      <c r="AG247" t="s">
        <v>164</v>
      </c>
    </row>
    <row r="248" spans="1:60" ht="22.5" outlineLevel="1" x14ac:dyDescent="0.2">
      <c r="A248" s="168">
        <v>93</v>
      </c>
      <c r="B248" s="169" t="s">
        <v>487</v>
      </c>
      <c r="C248" s="177" t="s">
        <v>488</v>
      </c>
      <c r="D248" s="170" t="s">
        <v>306</v>
      </c>
      <c r="E248" s="171">
        <v>15.657999999999999</v>
      </c>
      <c r="F248" s="172"/>
      <c r="G248" s="173">
        <f>ROUND(E248*F248,2)</f>
        <v>0</v>
      </c>
      <c r="H248" s="172"/>
      <c r="I248" s="173">
        <f>ROUND(E248*H248,2)</f>
        <v>0</v>
      </c>
      <c r="J248" s="172"/>
      <c r="K248" s="173">
        <f>ROUND(E248*J248,2)</f>
        <v>0</v>
      </c>
      <c r="L248" s="173">
        <v>21</v>
      </c>
      <c r="M248" s="173">
        <f>G248*(1+L248/100)</f>
        <v>0</v>
      </c>
      <c r="N248" s="173">
        <v>8.0000000000000007E-5</v>
      </c>
      <c r="O248" s="173">
        <f>ROUND(E248*N248,2)</f>
        <v>0</v>
      </c>
      <c r="P248" s="173">
        <v>0</v>
      </c>
      <c r="Q248" s="173">
        <f>ROUND(E248*P248,2)</f>
        <v>0</v>
      </c>
      <c r="R248" s="173"/>
      <c r="S248" s="173" t="s">
        <v>168</v>
      </c>
      <c r="T248" s="174" t="s">
        <v>169</v>
      </c>
      <c r="U248" s="160">
        <v>0.14000000000000001</v>
      </c>
      <c r="V248" s="160">
        <f>ROUND(E248*U248,2)</f>
        <v>2.19</v>
      </c>
      <c r="W248" s="160"/>
      <c r="X248" s="160" t="s">
        <v>181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182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3" t="s">
        <v>489</v>
      </c>
      <c r="D249" s="181"/>
      <c r="E249" s="182">
        <v>15.657999999999999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192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ht="22.5" outlineLevel="1" x14ac:dyDescent="0.2">
      <c r="A250" s="168">
        <v>94</v>
      </c>
      <c r="B250" s="169" t="s">
        <v>490</v>
      </c>
      <c r="C250" s="177" t="s">
        <v>491</v>
      </c>
      <c r="D250" s="170" t="s">
        <v>195</v>
      </c>
      <c r="E250" s="171">
        <v>18.02</v>
      </c>
      <c r="F250" s="172"/>
      <c r="G250" s="173">
        <f>ROUND(E250*F250,2)</f>
        <v>0</v>
      </c>
      <c r="H250" s="172"/>
      <c r="I250" s="173">
        <f>ROUND(E250*H250,2)</f>
        <v>0</v>
      </c>
      <c r="J250" s="172"/>
      <c r="K250" s="173">
        <f>ROUND(E250*J250,2)</f>
        <v>0</v>
      </c>
      <c r="L250" s="173">
        <v>21</v>
      </c>
      <c r="M250" s="173">
        <f>G250*(1+L250/100)</f>
        <v>0</v>
      </c>
      <c r="N250" s="173">
        <v>4.2000000000000002E-4</v>
      </c>
      <c r="O250" s="173">
        <f>ROUND(E250*N250,2)</f>
        <v>0.01</v>
      </c>
      <c r="P250" s="173">
        <v>0</v>
      </c>
      <c r="Q250" s="173">
        <f>ROUND(E250*P250,2)</f>
        <v>0</v>
      </c>
      <c r="R250" s="173"/>
      <c r="S250" s="173" t="s">
        <v>168</v>
      </c>
      <c r="T250" s="174" t="s">
        <v>419</v>
      </c>
      <c r="U250" s="160">
        <v>0.68</v>
      </c>
      <c r="V250" s="160">
        <f>ROUND(E250*U250,2)</f>
        <v>12.25</v>
      </c>
      <c r="W250" s="160"/>
      <c r="X250" s="160" t="s">
        <v>181</v>
      </c>
      <c r="Y250" s="151"/>
      <c r="Z250" s="151"/>
      <c r="AA250" s="151"/>
      <c r="AB250" s="151"/>
      <c r="AC250" s="151"/>
      <c r="AD250" s="151"/>
      <c r="AE250" s="151"/>
      <c r="AF250" s="151"/>
      <c r="AG250" s="151" t="s">
        <v>182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3" t="s">
        <v>492</v>
      </c>
      <c r="D251" s="181"/>
      <c r="E251" s="182">
        <v>18.02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192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68">
        <v>95</v>
      </c>
      <c r="B252" s="169" t="s">
        <v>493</v>
      </c>
      <c r="C252" s="177" t="s">
        <v>494</v>
      </c>
      <c r="D252" s="170" t="s">
        <v>195</v>
      </c>
      <c r="E252" s="171">
        <v>21.2697</v>
      </c>
      <c r="F252" s="172"/>
      <c r="G252" s="173">
        <f>ROUND(E252*F252,2)</f>
        <v>0</v>
      </c>
      <c r="H252" s="172"/>
      <c r="I252" s="173">
        <f>ROUND(E252*H252,2)</f>
        <v>0</v>
      </c>
      <c r="J252" s="172"/>
      <c r="K252" s="173">
        <f>ROUND(E252*J252,2)</f>
        <v>0</v>
      </c>
      <c r="L252" s="173">
        <v>21</v>
      </c>
      <c r="M252" s="173">
        <f>G252*(1+L252/100)</f>
        <v>0</v>
      </c>
      <c r="N252" s="173">
        <v>3.0000000000000001E-3</v>
      </c>
      <c r="O252" s="173">
        <f>ROUND(E252*N252,2)</f>
        <v>0.06</v>
      </c>
      <c r="P252" s="173">
        <v>0</v>
      </c>
      <c r="Q252" s="173">
        <f>ROUND(E252*P252,2)</f>
        <v>0</v>
      </c>
      <c r="R252" s="173"/>
      <c r="S252" s="173" t="s">
        <v>168</v>
      </c>
      <c r="T252" s="174" t="s">
        <v>169</v>
      </c>
      <c r="U252" s="160">
        <v>0</v>
      </c>
      <c r="V252" s="160">
        <f>ROUND(E252*U252,2)</f>
        <v>0</v>
      </c>
      <c r="W252" s="160"/>
      <c r="X252" s="160" t="s">
        <v>202</v>
      </c>
      <c r="Y252" s="151"/>
      <c r="Z252" s="151"/>
      <c r="AA252" s="151"/>
      <c r="AB252" s="151"/>
      <c r="AC252" s="151"/>
      <c r="AD252" s="151"/>
      <c r="AE252" s="151"/>
      <c r="AF252" s="151"/>
      <c r="AG252" s="151" t="s">
        <v>203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93" t="s">
        <v>495</v>
      </c>
      <c r="D253" s="181"/>
      <c r="E253" s="182">
        <v>18.920999999999999</v>
      </c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192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3" t="s">
        <v>496</v>
      </c>
      <c r="D254" s="181"/>
      <c r="E254" s="182">
        <v>2.3487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192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68">
        <v>96</v>
      </c>
      <c r="B255" s="169" t="s">
        <v>497</v>
      </c>
      <c r="C255" s="177" t="s">
        <v>498</v>
      </c>
      <c r="D255" s="170" t="s">
        <v>189</v>
      </c>
      <c r="E255" s="171">
        <v>7.263E-2</v>
      </c>
      <c r="F255" s="172"/>
      <c r="G255" s="173">
        <f>ROUND(E255*F255,2)</f>
        <v>0</v>
      </c>
      <c r="H255" s="172"/>
      <c r="I255" s="173">
        <f>ROUND(E255*H255,2)</f>
        <v>0</v>
      </c>
      <c r="J255" s="172"/>
      <c r="K255" s="173">
        <f>ROUND(E255*J255,2)</f>
        <v>0</v>
      </c>
      <c r="L255" s="173">
        <v>21</v>
      </c>
      <c r="M255" s="173">
        <f>G255*(1+L255/100)</f>
        <v>0</v>
      </c>
      <c r="N255" s="173">
        <v>0</v>
      </c>
      <c r="O255" s="173">
        <f>ROUND(E255*N255,2)</f>
        <v>0</v>
      </c>
      <c r="P255" s="173">
        <v>0</v>
      </c>
      <c r="Q255" s="173">
        <f>ROUND(E255*P255,2)</f>
        <v>0</v>
      </c>
      <c r="R255" s="173" t="s">
        <v>376</v>
      </c>
      <c r="S255" s="173" t="s">
        <v>180</v>
      </c>
      <c r="T255" s="174" t="s">
        <v>180</v>
      </c>
      <c r="U255" s="160">
        <v>1.091</v>
      </c>
      <c r="V255" s="160">
        <f>ROUND(E255*U255,2)</f>
        <v>0.08</v>
      </c>
      <c r="W255" s="160"/>
      <c r="X255" s="160" t="s">
        <v>393</v>
      </c>
      <c r="Y255" s="151"/>
      <c r="Z255" s="151"/>
      <c r="AA255" s="151"/>
      <c r="AB255" s="151"/>
      <c r="AC255" s="151"/>
      <c r="AD255" s="151"/>
      <c r="AE255" s="151"/>
      <c r="AF255" s="151"/>
      <c r="AG255" s="151" t="s">
        <v>394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261" t="s">
        <v>499</v>
      </c>
      <c r="D256" s="262"/>
      <c r="E256" s="262"/>
      <c r="F256" s="262"/>
      <c r="G256" s="262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184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3" t="s">
        <v>396</v>
      </c>
      <c r="D257" s="181"/>
      <c r="E257" s="182"/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192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3" t="s">
        <v>500</v>
      </c>
      <c r="D258" s="181"/>
      <c r="E258" s="182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192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3" t="s">
        <v>501</v>
      </c>
      <c r="D259" s="181"/>
      <c r="E259" s="182">
        <v>7.263E-2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192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x14ac:dyDescent="0.2">
      <c r="A260" s="162" t="s">
        <v>163</v>
      </c>
      <c r="B260" s="163" t="s">
        <v>109</v>
      </c>
      <c r="C260" s="176" t="s">
        <v>110</v>
      </c>
      <c r="D260" s="164"/>
      <c r="E260" s="165"/>
      <c r="F260" s="166"/>
      <c r="G260" s="166">
        <f>SUMIF(AG261:AG269,"&lt;&gt;NOR",G261:G269)</f>
        <v>0</v>
      </c>
      <c r="H260" s="166"/>
      <c r="I260" s="166">
        <f>SUM(I261:I269)</f>
        <v>0</v>
      </c>
      <c r="J260" s="166"/>
      <c r="K260" s="166">
        <f>SUM(K261:K269)</f>
        <v>0</v>
      </c>
      <c r="L260" s="166"/>
      <c r="M260" s="166">
        <f>SUM(M261:M269)</f>
        <v>0</v>
      </c>
      <c r="N260" s="166"/>
      <c r="O260" s="166">
        <f>SUM(O261:O269)</f>
        <v>0.05</v>
      </c>
      <c r="P260" s="166"/>
      <c r="Q260" s="166">
        <f>SUM(Q261:Q269)</f>
        <v>0</v>
      </c>
      <c r="R260" s="166"/>
      <c r="S260" s="166"/>
      <c r="T260" s="167"/>
      <c r="U260" s="161"/>
      <c r="V260" s="161">
        <f>SUM(V261:V269)</f>
        <v>7.42</v>
      </c>
      <c r="W260" s="161"/>
      <c r="X260" s="161"/>
      <c r="AG260" t="s">
        <v>164</v>
      </c>
    </row>
    <row r="261" spans="1:60" ht="22.5" outlineLevel="1" x14ac:dyDescent="0.2">
      <c r="A261" s="168">
        <v>97</v>
      </c>
      <c r="B261" s="169" t="s">
        <v>502</v>
      </c>
      <c r="C261" s="177" t="s">
        <v>503</v>
      </c>
      <c r="D261" s="170" t="s">
        <v>195</v>
      </c>
      <c r="E261" s="171">
        <v>18.02</v>
      </c>
      <c r="F261" s="172"/>
      <c r="G261" s="173">
        <f>ROUND(E261*F261,2)</f>
        <v>0</v>
      </c>
      <c r="H261" s="172"/>
      <c r="I261" s="173">
        <f>ROUND(E261*H261,2)</f>
        <v>0</v>
      </c>
      <c r="J261" s="172"/>
      <c r="K261" s="173">
        <f>ROUND(E261*J261,2)</f>
        <v>0</v>
      </c>
      <c r="L261" s="173">
        <v>21</v>
      </c>
      <c r="M261" s="173">
        <f>G261*(1+L261/100)</f>
        <v>0</v>
      </c>
      <c r="N261" s="173">
        <v>2.0000000000000001E-4</v>
      </c>
      <c r="O261" s="173">
        <f>ROUND(E261*N261,2)</f>
        <v>0</v>
      </c>
      <c r="P261" s="173">
        <v>0</v>
      </c>
      <c r="Q261" s="173">
        <f>ROUND(E261*P261,2)</f>
        <v>0</v>
      </c>
      <c r="R261" s="173" t="s">
        <v>504</v>
      </c>
      <c r="S261" s="173" t="s">
        <v>180</v>
      </c>
      <c r="T261" s="174" t="s">
        <v>180</v>
      </c>
      <c r="U261" s="160">
        <v>8.5000000000000006E-2</v>
      </c>
      <c r="V261" s="160">
        <f>ROUND(E261*U261,2)</f>
        <v>1.53</v>
      </c>
      <c r="W261" s="160"/>
      <c r="X261" s="160" t="s">
        <v>181</v>
      </c>
      <c r="Y261" s="151"/>
      <c r="Z261" s="151"/>
      <c r="AA261" s="151"/>
      <c r="AB261" s="151"/>
      <c r="AC261" s="151"/>
      <c r="AD261" s="151"/>
      <c r="AE261" s="151"/>
      <c r="AF261" s="151"/>
      <c r="AG261" s="151" t="s">
        <v>182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3" t="s">
        <v>492</v>
      </c>
      <c r="D262" s="181"/>
      <c r="E262" s="182">
        <v>18.02</v>
      </c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192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ht="22.5" outlineLevel="1" x14ac:dyDescent="0.2">
      <c r="A263" s="168">
        <v>98</v>
      </c>
      <c r="B263" s="169" t="s">
        <v>505</v>
      </c>
      <c r="C263" s="177" t="s">
        <v>506</v>
      </c>
      <c r="D263" s="170" t="s">
        <v>195</v>
      </c>
      <c r="E263" s="171">
        <v>18.02</v>
      </c>
      <c r="F263" s="172"/>
      <c r="G263" s="173">
        <f>ROUND(E263*F263,2)</f>
        <v>0</v>
      </c>
      <c r="H263" s="172"/>
      <c r="I263" s="173">
        <f>ROUND(E263*H263,2)</f>
        <v>0</v>
      </c>
      <c r="J263" s="172"/>
      <c r="K263" s="173">
        <f>ROUND(E263*J263,2)</f>
        <v>0</v>
      </c>
      <c r="L263" s="173">
        <v>21</v>
      </c>
      <c r="M263" s="173">
        <f>G263*(1+L263/100)</f>
        <v>0</v>
      </c>
      <c r="N263" s="173">
        <v>3.0000000000000001E-3</v>
      </c>
      <c r="O263" s="173">
        <f>ROUND(E263*N263,2)</f>
        <v>0.05</v>
      </c>
      <c r="P263" s="173">
        <v>0</v>
      </c>
      <c r="Q263" s="173">
        <f>ROUND(E263*P263,2)</f>
        <v>0</v>
      </c>
      <c r="R263" s="173" t="s">
        <v>504</v>
      </c>
      <c r="S263" s="173" t="s">
        <v>180</v>
      </c>
      <c r="T263" s="174" t="s">
        <v>180</v>
      </c>
      <c r="U263" s="160">
        <v>0.32200000000000001</v>
      </c>
      <c r="V263" s="160">
        <f>ROUND(E263*U263,2)</f>
        <v>5.8</v>
      </c>
      <c r="W263" s="160"/>
      <c r="X263" s="160" t="s">
        <v>181</v>
      </c>
      <c r="Y263" s="151"/>
      <c r="Z263" s="151"/>
      <c r="AA263" s="151"/>
      <c r="AB263" s="151"/>
      <c r="AC263" s="151"/>
      <c r="AD263" s="151"/>
      <c r="AE263" s="151"/>
      <c r="AF263" s="151"/>
      <c r="AG263" s="151" t="s">
        <v>182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3" t="s">
        <v>492</v>
      </c>
      <c r="D264" s="181"/>
      <c r="E264" s="182">
        <v>18.02</v>
      </c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192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68">
        <v>99</v>
      </c>
      <c r="B265" s="169" t="s">
        <v>507</v>
      </c>
      <c r="C265" s="177" t="s">
        <v>508</v>
      </c>
      <c r="D265" s="170" t="s">
        <v>189</v>
      </c>
      <c r="E265" s="171">
        <v>5.7660000000000003E-2</v>
      </c>
      <c r="F265" s="172"/>
      <c r="G265" s="173">
        <f>ROUND(E265*F265,2)</f>
        <v>0</v>
      </c>
      <c r="H265" s="172"/>
      <c r="I265" s="173">
        <f>ROUND(E265*H265,2)</f>
        <v>0</v>
      </c>
      <c r="J265" s="172"/>
      <c r="K265" s="173">
        <f>ROUND(E265*J265,2)</f>
        <v>0</v>
      </c>
      <c r="L265" s="173">
        <v>21</v>
      </c>
      <c r="M265" s="173">
        <f>G265*(1+L265/100)</f>
        <v>0</v>
      </c>
      <c r="N265" s="173">
        <v>0</v>
      </c>
      <c r="O265" s="173">
        <f>ROUND(E265*N265,2)</f>
        <v>0</v>
      </c>
      <c r="P265" s="173">
        <v>0</v>
      </c>
      <c r="Q265" s="173">
        <f>ROUND(E265*P265,2)</f>
        <v>0</v>
      </c>
      <c r="R265" s="173" t="s">
        <v>504</v>
      </c>
      <c r="S265" s="173" t="s">
        <v>180</v>
      </c>
      <c r="T265" s="174" t="s">
        <v>180</v>
      </c>
      <c r="U265" s="160">
        <v>1.5</v>
      </c>
      <c r="V265" s="160">
        <f>ROUND(E265*U265,2)</f>
        <v>0.09</v>
      </c>
      <c r="W265" s="160"/>
      <c r="X265" s="160" t="s">
        <v>393</v>
      </c>
      <c r="Y265" s="151"/>
      <c r="Z265" s="151"/>
      <c r="AA265" s="151"/>
      <c r="AB265" s="151"/>
      <c r="AC265" s="151"/>
      <c r="AD265" s="151"/>
      <c r="AE265" s="151"/>
      <c r="AF265" s="151"/>
      <c r="AG265" s="151" t="s">
        <v>394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261" t="s">
        <v>426</v>
      </c>
      <c r="D266" s="262"/>
      <c r="E266" s="262"/>
      <c r="F266" s="262"/>
      <c r="G266" s="262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184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3" t="s">
        <v>396</v>
      </c>
      <c r="D267" s="181"/>
      <c r="E267" s="182"/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192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193" t="s">
        <v>509</v>
      </c>
      <c r="D268" s="181"/>
      <c r="E268" s="182"/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192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3" t="s">
        <v>510</v>
      </c>
      <c r="D269" s="181"/>
      <c r="E269" s="182">
        <v>5.7660000000000003E-2</v>
      </c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192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x14ac:dyDescent="0.2">
      <c r="A270" s="162" t="s">
        <v>163</v>
      </c>
      <c r="B270" s="163" t="s">
        <v>111</v>
      </c>
      <c r="C270" s="176" t="s">
        <v>112</v>
      </c>
      <c r="D270" s="164"/>
      <c r="E270" s="165"/>
      <c r="F270" s="166"/>
      <c r="G270" s="166">
        <f>SUMIF(AG271:AG281,"&lt;&gt;NOR",G271:G281)</f>
        <v>0</v>
      </c>
      <c r="H270" s="166"/>
      <c r="I270" s="166">
        <f>SUM(I271:I281)</f>
        <v>0</v>
      </c>
      <c r="J270" s="166"/>
      <c r="K270" s="166">
        <f>SUM(K271:K281)</f>
        <v>0</v>
      </c>
      <c r="L270" s="166"/>
      <c r="M270" s="166">
        <f>SUM(M271:M281)</f>
        <v>0</v>
      </c>
      <c r="N270" s="166"/>
      <c r="O270" s="166">
        <f>SUM(O271:O281)</f>
        <v>0.2</v>
      </c>
      <c r="P270" s="166"/>
      <c r="Q270" s="166">
        <f>SUM(Q271:Q281)</f>
        <v>0</v>
      </c>
      <c r="R270" s="166"/>
      <c r="S270" s="166"/>
      <c r="T270" s="167"/>
      <c r="U270" s="161"/>
      <c r="V270" s="161">
        <f>SUM(V271:V281)</f>
        <v>16.27</v>
      </c>
      <c r="W270" s="161"/>
      <c r="X270" s="161"/>
      <c r="AG270" t="s">
        <v>164</v>
      </c>
    </row>
    <row r="271" spans="1:60" outlineLevel="1" x14ac:dyDescent="0.2">
      <c r="A271" s="168">
        <v>100</v>
      </c>
      <c r="B271" s="169" t="s">
        <v>511</v>
      </c>
      <c r="C271" s="177" t="s">
        <v>512</v>
      </c>
      <c r="D271" s="170" t="s">
        <v>195</v>
      </c>
      <c r="E271" s="171">
        <v>13.5482</v>
      </c>
      <c r="F271" s="172"/>
      <c r="G271" s="173">
        <f>ROUND(E271*F271,2)</f>
        <v>0</v>
      </c>
      <c r="H271" s="172"/>
      <c r="I271" s="173">
        <f>ROUND(E271*H271,2)</f>
        <v>0</v>
      </c>
      <c r="J271" s="172"/>
      <c r="K271" s="173">
        <f>ROUND(E271*J271,2)</f>
        <v>0</v>
      </c>
      <c r="L271" s="173">
        <v>21</v>
      </c>
      <c r="M271" s="173">
        <f>G271*(1+L271/100)</f>
        <v>0</v>
      </c>
      <c r="N271" s="173">
        <v>1.1E-4</v>
      </c>
      <c r="O271" s="173">
        <f>ROUND(E271*N271,2)</f>
        <v>0</v>
      </c>
      <c r="P271" s="173">
        <v>0</v>
      </c>
      <c r="Q271" s="173">
        <f>ROUND(E271*P271,2)</f>
        <v>0</v>
      </c>
      <c r="R271" s="173" t="s">
        <v>513</v>
      </c>
      <c r="S271" s="173" t="s">
        <v>180</v>
      </c>
      <c r="T271" s="174" t="s">
        <v>180</v>
      </c>
      <c r="U271" s="160">
        <v>0.05</v>
      </c>
      <c r="V271" s="160">
        <f>ROUND(E271*U271,2)</f>
        <v>0.68</v>
      </c>
      <c r="W271" s="160"/>
      <c r="X271" s="160" t="s">
        <v>181</v>
      </c>
      <c r="Y271" s="151"/>
      <c r="Z271" s="151"/>
      <c r="AA271" s="151"/>
      <c r="AB271" s="151"/>
      <c r="AC271" s="151"/>
      <c r="AD271" s="151"/>
      <c r="AE271" s="151"/>
      <c r="AF271" s="151"/>
      <c r="AG271" s="151" t="s">
        <v>182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259" t="s">
        <v>514</v>
      </c>
      <c r="D272" s="260"/>
      <c r="E272" s="260"/>
      <c r="F272" s="260"/>
      <c r="G272" s="2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172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3" t="s">
        <v>515</v>
      </c>
      <c r="D273" s="181"/>
      <c r="E273" s="182">
        <v>13.5482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192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ht="33.75" outlineLevel="1" x14ac:dyDescent="0.2">
      <c r="A274" s="168">
        <v>101</v>
      </c>
      <c r="B274" s="169" t="s">
        <v>516</v>
      </c>
      <c r="C274" s="177" t="s">
        <v>517</v>
      </c>
      <c r="D274" s="170" t="s">
        <v>195</v>
      </c>
      <c r="E274" s="171">
        <v>13.5482</v>
      </c>
      <c r="F274" s="172"/>
      <c r="G274" s="173">
        <f>ROUND(E274*F274,2)</f>
        <v>0</v>
      </c>
      <c r="H274" s="172"/>
      <c r="I274" s="173">
        <f>ROUND(E274*H274,2)</f>
        <v>0</v>
      </c>
      <c r="J274" s="172"/>
      <c r="K274" s="173">
        <f>ROUND(E274*J274,2)</f>
        <v>0</v>
      </c>
      <c r="L274" s="173">
        <v>21</v>
      </c>
      <c r="M274" s="173">
        <f>G274*(1+L274/100)</f>
        <v>0</v>
      </c>
      <c r="N274" s="173">
        <v>2.3500000000000001E-3</v>
      </c>
      <c r="O274" s="173">
        <f>ROUND(E274*N274,2)</f>
        <v>0.03</v>
      </c>
      <c r="P274" s="173">
        <v>0</v>
      </c>
      <c r="Q274" s="173">
        <f>ROUND(E274*P274,2)</f>
        <v>0</v>
      </c>
      <c r="R274" s="173" t="s">
        <v>513</v>
      </c>
      <c r="S274" s="173" t="s">
        <v>180</v>
      </c>
      <c r="T274" s="174" t="s">
        <v>180</v>
      </c>
      <c r="U274" s="160">
        <v>1.1259999999999999</v>
      </c>
      <c r="V274" s="160">
        <f>ROUND(E274*U274,2)</f>
        <v>15.26</v>
      </c>
      <c r="W274" s="160"/>
      <c r="X274" s="160" t="s">
        <v>181</v>
      </c>
      <c r="Y274" s="151"/>
      <c r="Z274" s="151"/>
      <c r="AA274" s="151"/>
      <c r="AB274" s="151"/>
      <c r="AC274" s="151"/>
      <c r="AD274" s="151"/>
      <c r="AE274" s="151"/>
      <c r="AF274" s="151"/>
      <c r="AG274" s="151" t="s">
        <v>182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3" t="s">
        <v>515</v>
      </c>
      <c r="D275" s="181"/>
      <c r="E275" s="182">
        <v>13.5482</v>
      </c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192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ht="22.5" outlineLevel="1" x14ac:dyDescent="0.2">
      <c r="A276" s="168">
        <v>102</v>
      </c>
      <c r="B276" s="169" t="s">
        <v>518</v>
      </c>
      <c r="C276" s="177" t="s">
        <v>519</v>
      </c>
      <c r="D276" s="170" t="s">
        <v>195</v>
      </c>
      <c r="E276" s="171">
        <v>14.22561</v>
      </c>
      <c r="F276" s="172"/>
      <c r="G276" s="173">
        <f>ROUND(E276*F276,2)</f>
        <v>0</v>
      </c>
      <c r="H276" s="172"/>
      <c r="I276" s="173">
        <f>ROUND(E276*H276,2)</f>
        <v>0</v>
      </c>
      <c r="J276" s="172"/>
      <c r="K276" s="173">
        <f>ROUND(E276*J276,2)</f>
        <v>0</v>
      </c>
      <c r="L276" s="173">
        <v>21</v>
      </c>
      <c r="M276" s="173">
        <f>G276*(1+L276/100)</f>
        <v>0</v>
      </c>
      <c r="N276" s="173">
        <v>1.2200000000000001E-2</v>
      </c>
      <c r="O276" s="173">
        <f>ROUND(E276*N276,2)</f>
        <v>0.17</v>
      </c>
      <c r="P276" s="173">
        <v>0</v>
      </c>
      <c r="Q276" s="173">
        <f>ROUND(E276*P276,2)</f>
        <v>0</v>
      </c>
      <c r="R276" s="173" t="s">
        <v>201</v>
      </c>
      <c r="S276" s="173" t="s">
        <v>180</v>
      </c>
      <c r="T276" s="174" t="s">
        <v>180</v>
      </c>
      <c r="U276" s="160">
        <v>0</v>
      </c>
      <c r="V276" s="160">
        <f>ROUND(E276*U276,2)</f>
        <v>0</v>
      </c>
      <c r="W276" s="160"/>
      <c r="X276" s="160" t="s">
        <v>202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203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3" t="s">
        <v>520</v>
      </c>
      <c r="D277" s="181"/>
      <c r="E277" s="182">
        <v>14.22561</v>
      </c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192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68">
        <v>103</v>
      </c>
      <c r="B278" s="169" t="s">
        <v>521</v>
      </c>
      <c r="C278" s="177" t="s">
        <v>522</v>
      </c>
      <c r="D278" s="170" t="s">
        <v>189</v>
      </c>
      <c r="E278" s="171">
        <v>0.20688000000000001</v>
      </c>
      <c r="F278" s="172"/>
      <c r="G278" s="173">
        <f>ROUND(E278*F278,2)</f>
        <v>0</v>
      </c>
      <c r="H278" s="172"/>
      <c r="I278" s="173">
        <f>ROUND(E278*H278,2)</f>
        <v>0</v>
      </c>
      <c r="J278" s="172"/>
      <c r="K278" s="173">
        <f>ROUND(E278*J278,2)</f>
        <v>0</v>
      </c>
      <c r="L278" s="173">
        <v>21</v>
      </c>
      <c r="M278" s="173">
        <f>G278*(1+L278/100)</f>
        <v>0</v>
      </c>
      <c r="N278" s="173">
        <v>0</v>
      </c>
      <c r="O278" s="173">
        <f>ROUND(E278*N278,2)</f>
        <v>0</v>
      </c>
      <c r="P278" s="173">
        <v>0</v>
      </c>
      <c r="Q278" s="173">
        <f>ROUND(E278*P278,2)</f>
        <v>0</v>
      </c>
      <c r="R278" s="173" t="s">
        <v>513</v>
      </c>
      <c r="S278" s="173" t="s">
        <v>180</v>
      </c>
      <c r="T278" s="174" t="s">
        <v>180</v>
      </c>
      <c r="U278" s="160">
        <v>1.5980000000000001</v>
      </c>
      <c r="V278" s="160">
        <f>ROUND(E278*U278,2)</f>
        <v>0.33</v>
      </c>
      <c r="W278" s="160"/>
      <c r="X278" s="160" t="s">
        <v>393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394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3" t="s">
        <v>396</v>
      </c>
      <c r="D279" s="181"/>
      <c r="E279" s="182"/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192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3" t="s">
        <v>523</v>
      </c>
      <c r="D280" s="181"/>
      <c r="E280" s="182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192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3" t="s">
        <v>524</v>
      </c>
      <c r="D281" s="181"/>
      <c r="E281" s="182">
        <v>0.20688000000000001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192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x14ac:dyDescent="0.2">
      <c r="A282" s="162" t="s">
        <v>163</v>
      </c>
      <c r="B282" s="163" t="s">
        <v>113</v>
      </c>
      <c r="C282" s="176" t="s">
        <v>114</v>
      </c>
      <c r="D282" s="164"/>
      <c r="E282" s="165"/>
      <c r="F282" s="166"/>
      <c r="G282" s="166">
        <f>SUMIF(AG283:AG288,"&lt;&gt;NOR",G283:G288)</f>
        <v>0</v>
      </c>
      <c r="H282" s="166"/>
      <c r="I282" s="166">
        <f>SUM(I283:I288)</f>
        <v>0</v>
      </c>
      <c r="J282" s="166"/>
      <c r="K282" s="166">
        <f>SUM(K283:K288)</f>
        <v>0</v>
      </c>
      <c r="L282" s="166"/>
      <c r="M282" s="166">
        <f>SUM(M283:M288)</f>
        <v>0</v>
      </c>
      <c r="N282" s="166"/>
      <c r="O282" s="166">
        <f>SUM(O283:O288)</f>
        <v>0.04</v>
      </c>
      <c r="P282" s="166"/>
      <c r="Q282" s="166">
        <f>SUM(Q283:Q288)</f>
        <v>0</v>
      </c>
      <c r="R282" s="166"/>
      <c r="S282" s="166"/>
      <c r="T282" s="167"/>
      <c r="U282" s="161"/>
      <c r="V282" s="161">
        <f>SUM(V283:V288)</f>
        <v>26.61</v>
      </c>
      <c r="W282" s="161"/>
      <c r="X282" s="161"/>
      <c r="AG282" t="s">
        <v>164</v>
      </c>
    </row>
    <row r="283" spans="1:60" outlineLevel="1" x14ac:dyDescent="0.2">
      <c r="A283" s="185">
        <v>104</v>
      </c>
      <c r="B283" s="186" t="s">
        <v>525</v>
      </c>
      <c r="C283" s="194" t="s">
        <v>526</v>
      </c>
      <c r="D283" s="187" t="s">
        <v>195</v>
      </c>
      <c r="E283" s="188">
        <v>200.87710000000001</v>
      </c>
      <c r="F283" s="189"/>
      <c r="G283" s="190">
        <f>ROUND(E283*F283,2)</f>
        <v>0</v>
      </c>
      <c r="H283" s="189"/>
      <c r="I283" s="190">
        <f>ROUND(E283*H283,2)</f>
        <v>0</v>
      </c>
      <c r="J283" s="189"/>
      <c r="K283" s="190">
        <f>ROUND(E283*J283,2)</f>
        <v>0</v>
      </c>
      <c r="L283" s="190">
        <v>21</v>
      </c>
      <c r="M283" s="190">
        <f>G283*(1+L283/100)</f>
        <v>0</v>
      </c>
      <c r="N283" s="190">
        <v>6.9999999999999994E-5</v>
      </c>
      <c r="O283" s="190">
        <f>ROUND(E283*N283,2)</f>
        <v>0.01</v>
      </c>
      <c r="P283" s="190">
        <v>0</v>
      </c>
      <c r="Q283" s="190">
        <f>ROUND(E283*P283,2)</f>
        <v>0</v>
      </c>
      <c r="R283" s="190" t="s">
        <v>527</v>
      </c>
      <c r="S283" s="190" t="s">
        <v>180</v>
      </c>
      <c r="T283" s="191" t="s">
        <v>180</v>
      </c>
      <c r="U283" s="160">
        <v>3.2480000000000002E-2</v>
      </c>
      <c r="V283" s="160">
        <f>ROUND(E283*U283,2)</f>
        <v>6.52</v>
      </c>
      <c r="W283" s="160"/>
      <c r="X283" s="160" t="s">
        <v>181</v>
      </c>
      <c r="Y283" s="151"/>
      <c r="Z283" s="151"/>
      <c r="AA283" s="151"/>
      <c r="AB283" s="151"/>
      <c r="AC283" s="151"/>
      <c r="AD283" s="151"/>
      <c r="AE283" s="151"/>
      <c r="AF283" s="151"/>
      <c r="AG283" s="151" t="s">
        <v>182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68">
        <v>105</v>
      </c>
      <c r="B284" s="169" t="s">
        <v>528</v>
      </c>
      <c r="C284" s="177" t="s">
        <v>529</v>
      </c>
      <c r="D284" s="170" t="s">
        <v>195</v>
      </c>
      <c r="E284" s="171">
        <v>200.87710000000001</v>
      </c>
      <c r="F284" s="172"/>
      <c r="G284" s="173">
        <f>ROUND(E284*F284,2)</f>
        <v>0</v>
      </c>
      <c r="H284" s="172"/>
      <c r="I284" s="173">
        <f>ROUND(E284*H284,2)</f>
        <v>0</v>
      </c>
      <c r="J284" s="172"/>
      <c r="K284" s="173">
        <f>ROUND(E284*J284,2)</f>
        <v>0</v>
      </c>
      <c r="L284" s="173">
        <v>21</v>
      </c>
      <c r="M284" s="173">
        <f>G284*(1+L284/100)</f>
        <v>0</v>
      </c>
      <c r="N284" s="173">
        <v>1.4999999999999999E-4</v>
      </c>
      <c r="O284" s="173">
        <f>ROUND(E284*N284,2)</f>
        <v>0.03</v>
      </c>
      <c r="P284" s="173">
        <v>0</v>
      </c>
      <c r="Q284" s="173">
        <f>ROUND(E284*P284,2)</f>
        <v>0</v>
      </c>
      <c r="R284" s="173" t="s">
        <v>527</v>
      </c>
      <c r="S284" s="173" t="s">
        <v>180</v>
      </c>
      <c r="T284" s="174" t="s">
        <v>180</v>
      </c>
      <c r="U284" s="160">
        <v>0.1</v>
      </c>
      <c r="V284" s="160">
        <f>ROUND(E284*U284,2)</f>
        <v>20.09</v>
      </c>
      <c r="W284" s="160"/>
      <c r="X284" s="160" t="s">
        <v>181</v>
      </c>
      <c r="Y284" s="151"/>
      <c r="Z284" s="151"/>
      <c r="AA284" s="151"/>
      <c r="AB284" s="151"/>
      <c r="AC284" s="151"/>
      <c r="AD284" s="151"/>
      <c r="AE284" s="151"/>
      <c r="AF284" s="151"/>
      <c r="AG284" s="151" t="s">
        <v>182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3" t="s">
        <v>530</v>
      </c>
      <c r="D285" s="181"/>
      <c r="E285" s="182">
        <v>45.130800000000001</v>
      </c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192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3" t="s">
        <v>531</v>
      </c>
      <c r="D286" s="181"/>
      <c r="E286" s="182">
        <v>53.398800000000001</v>
      </c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192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3" t="s">
        <v>532</v>
      </c>
      <c r="D287" s="181"/>
      <c r="E287" s="182">
        <v>70.507499999999993</v>
      </c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192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3" t="s">
        <v>533</v>
      </c>
      <c r="D288" s="181"/>
      <c r="E288" s="182">
        <v>31.84</v>
      </c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192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x14ac:dyDescent="0.2">
      <c r="A289" s="162" t="s">
        <v>163</v>
      </c>
      <c r="B289" s="163" t="s">
        <v>115</v>
      </c>
      <c r="C289" s="176" t="s">
        <v>116</v>
      </c>
      <c r="D289" s="164"/>
      <c r="E289" s="165"/>
      <c r="F289" s="166"/>
      <c r="G289" s="166">
        <f>SUMIF(AG290:AG293,"&lt;&gt;NOR",G290:G293)</f>
        <v>0</v>
      </c>
      <c r="H289" s="166"/>
      <c r="I289" s="166">
        <f>SUM(I290:I293)</f>
        <v>0</v>
      </c>
      <c r="J289" s="166"/>
      <c r="K289" s="166">
        <f>SUM(K290:K293)</f>
        <v>0</v>
      </c>
      <c r="L289" s="166"/>
      <c r="M289" s="166">
        <f>SUM(M290:M293)</f>
        <v>0</v>
      </c>
      <c r="N289" s="166"/>
      <c r="O289" s="166">
        <f>SUM(O290:O293)</f>
        <v>0</v>
      </c>
      <c r="P289" s="166"/>
      <c r="Q289" s="166">
        <f>SUM(Q290:Q293)</f>
        <v>0</v>
      </c>
      <c r="R289" s="166"/>
      <c r="S289" s="166"/>
      <c r="T289" s="167"/>
      <c r="U289" s="161"/>
      <c r="V289" s="161">
        <f>SUM(V290:V293)</f>
        <v>0</v>
      </c>
      <c r="W289" s="161"/>
      <c r="X289" s="161"/>
      <c r="AG289" t="s">
        <v>164</v>
      </c>
    </row>
    <row r="290" spans="1:60" ht="22.5" outlineLevel="1" x14ac:dyDescent="0.2">
      <c r="A290" s="168">
        <v>106</v>
      </c>
      <c r="B290" s="169" t="s">
        <v>452</v>
      </c>
      <c r="C290" s="177" t="s">
        <v>453</v>
      </c>
      <c r="D290" s="170"/>
      <c r="E290" s="171">
        <v>0</v>
      </c>
      <c r="F290" s="172"/>
      <c r="G290" s="173">
        <f>ROUND(E290*F290,2)</f>
        <v>0</v>
      </c>
      <c r="H290" s="172"/>
      <c r="I290" s="173">
        <f>ROUND(E290*H290,2)</f>
        <v>0</v>
      </c>
      <c r="J290" s="172"/>
      <c r="K290" s="173">
        <f>ROUND(E290*J290,2)</f>
        <v>0</v>
      </c>
      <c r="L290" s="173">
        <v>21</v>
      </c>
      <c r="M290" s="173">
        <f>G290*(1+L290/100)</f>
        <v>0</v>
      </c>
      <c r="N290" s="173">
        <v>0</v>
      </c>
      <c r="O290" s="173">
        <f>ROUND(E290*N290,2)</f>
        <v>0</v>
      </c>
      <c r="P290" s="173">
        <v>0</v>
      </c>
      <c r="Q290" s="173">
        <f>ROUND(E290*P290,2)</f>
        <v>0</v>
      </c>
      <c r="R290" s="173"/>
      <c r="S290" s="173" t="s">
        <v>168</v>
      </c>
      <c r="T290" s="174" t="s">
        <v>169</v>
      </c>
      <c r="U290" s="160">
        <v>0</v>
      </c>
      <c r="V290" s="160">
        <f>ROUND(E290*U290,2)</f>
        <v>0</v>
      </c>
      <c r="W290" s="160"/>
      <c r="X290" s="160" t="s">
        <v>454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455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259" t="s">
        <v>456</v>
      </c>
      <c r="D291" s="260"/>
      <c r="E291" s="260"/>
      <c r="F291" s="260"/>
      <c r="G291" s="2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172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2.5" outlineLevel="1" x14ac:dyDescent="0.2">
      <c r="A292" s="185">
        <v>107</v>
      </c>
      <c r="B292" s="186" t="s">
        <v>534</v>
      </c>
      <c r="C292" s="194" t="s">
        <v>535</v>
      </c>
      <c r="D292" s="187" t="s">
        <v>451</v>
      </c>
      <c r="E292" s="188">
        <v>1</v>
      </c>
      <c r="F292" s="189"/>
      <c r="G292" s="190">
        <f>ROUND(E292*F292,2)</f>
        <v>0</v>
      </c>
      <c r="H292" s="189"/>
      <c r="I292" s="190">
        <f>ROUND(E292*H292,2)</f>
        <v>0</v>
      </c>
      <c r="J292" s="189"/>
      <c r="K292" s="190">
        <f>ROUND(E292*J292,2)</f>
        <v>0</v>
      </c>
      <c r="L292" s="190">
        <v>21</v>
      </c>
      <c r="M292" s="190">
        <f>G292*(1+L292/100)</f>
        <v>0</v>
      </c>
      <c r="N292" s="190">
        <v>0</v>
      </c>
      <c r="O292" s="190">
        <f>ROUND(E292*N292,2)</f>
        <v>0</v>
      </c>
      <c r="P292" s="190">
        <v>0</v>
      </c>
      <c r="Q292" s="190">
        <f>ROUND(E292*P292,2)</f>
        <v>0</v>
      </c>
      <c r="R292" s="190"/>
      <c r="S292" s="190" t="s">
        <v>168</v>
      </c>
      <c r="T292" s="191" t="s">
        <v>169</v>
      </c>
      <c r="U292" s="160">
        <v>0</v>
      </c>
      <c r="V292" s="160">
        <f>ROUND(E292*U292,2)</f>
        <v>0</v>
      </c>
      <c r="W292" s="160"/>
      <c r="X292" s="160" t="s">
        <v>454</v>
      </c>
      <c r="Y292" s="151"/>
      <c r="Z292" s="151"/>
      <c r="AA292" s="151"/>
      <c r="AB292" s="151"/>
      <c r="AC292" s="151"/>
      <c r="AD292" s="151"/>
      <c r="AE292" s="151"/>
      <c r="AF292" s="151"/>
      <c r="AG292" s="151" t="s">
        <v>455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ht="22.5" outlineLevel="1" x14ac:dyDescent="0.2">
      <c r="A293" s="185">
        <v>108</v>
      </c>
      <c r="B293" s="186" t="s">
        <v>536</v>
      </c>
      <c r="C293" s="194" t="s">
        <v>537</v>
      </c>
      <c r="D293" s="187" t="s">
        <v>451</v>
      </c>
      <c r="E293" s="188">
        <v>1</v>
      </c>
      <c r="F293" s="189"/>
      <c r="G293" s="190">
        <f>ROUND(E293*F293,2)</f>
        <v>0</v>
      </c>
      <c r="H293" s="189"/>
      <c r="I293" s="190">
        <f>ROUND(E293*H293,2)</f>
        <v>0</v>
      </c>
      <c r="J293" s="189"/>
      <c r="K293" s="190">
        <f>ROUND(E293*J293,2)</f>
        <v>0</v>
      </c>
      <c r="L293" s="190">
        <v>21</v>
      </c>
      <c r="M293" s="190">
        <f>G293*(1+L293/100)</f>
        <v>0</v>
      </c>
      <c r="N293" s="190">
        <v>0</v>
      </c>
      <c r="O293" s="190">
        <f>ROUND(E293*N293,2)</f>
        <v>0</v>
      </c>
      <c r="P293" s="190">
        <v>0</v>
      </c>
      <c r="Q293" s="190">
        <f>ROUND(E293*P293,2)</f>
        <v>0</v>
      </c>
      <c r="R293" s="190"/>
      <c r="S293" s="190" t="s">
        <v>168</v>
      </c>
      <c r="T293" s="191" t="s">
        <v>169</v>
      </c>
      <c r="U293" s="160">
        <v>0</v>
      </c>
      <c r="V293" s="160">
        <f>ROUND(E293*U293,2)</f>
        <v>0</v>
      </c>
      <c r="W293" s="160"/>
      <c r="X293" s="160" t="s">
        <v>454</v>
      </c>
      <c r="Y293" s="151"/>
      <c r="Z293" s="151"/>
      <c r="AA293" s="151"/>
      <c r="AB293" s="151"/>
      <c r="AC293" s="151"/>
      <c r="AD293" s="151"/>
      <c r="AE293" s="151"/>
      <c r="AF293" s="151"/>
      <c r="AG293" s="151" t="s">
        <v>455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x14ac:dyDescent="0.2">
      <c r="A294" s="162" t="s">
        <v>163</v>
      </c>
      <c r="B294" s="163" t="s">
        <v>129</v>
      </c>
      <c r="C294" s="176" t="s">
        <v>130</v>
      </c>
      <c r="D294" s="164"/>
      <c r="E294" s="165"/>
      <c r="F294" s="166"/>
      <c r="G294" s="166">
        <f>SUMIF(AG295:AG319,"&lt;&gt;NOR",G295:G319)</f>
        <v>0</v>
      </c>
      <c r="H294" s="166"/>
      <c r="I294" s="166">
        <f>SUM(I295:I319)</f>
        <v>0</v>
      </c>
      <c r="J294" s="166"/>
      <c r="K294" s="166">
        <f>SUM(K295:K319)</f>
        <v>0</v>
      </c>
      <c r="L294" s="166"/>
      <c r="M294" s="166">
        <f>SUM(M295:M319)</f>
        <v>0</v>
      </c>
      <c r="N294" s="166"/>
      <c r="O294" s="166">
        <f>SUM(O295:O319)</f>
        <v>0</v>
      </c>
      <c r="P294" s="166"/>
      <c r="Q294" s="166">
        <f>SUM(Q295:Q319)</f>
        <v>0</v>
      </c>
      <c r="R294" s="166"/>
      <c r="S294" s="166"/>
      <c r="T294" s="167"/>
      <c r="U294" s="161"/>
      <c r="V294" s="161">
        <f>SUM(V295:V319)</f>
        <v>10.41</v>
      </c>
      <c r="W294" s="161"/>
      <c r="X294" s="161"/>
      <c r="AG294" t="s">
        <v>164</v>
      </c>
    </row>
    <row r="295" spans="1:60" ht="22.5" outlineLevel="1" x14ac:dyDescent="0.2">
      <c r="A295" s="168">
        <v>109</v>
      </c>
      <c r="B295" s="169" t="s">
        <v>538</v>
      </c>
      <c r="C295" s="177" t="s">
        <v>539</v>
      </c>
      <c r="D295" s="170" t="s">
        <v>189</v>
      </c>
      <c r="E295" s="171">
        <v>3.4769700000000001</v>
      </c>
      <c r="F295" s="172"/>
      <c r="G295" s="173">
        <f>ROUND(E295*F295,2)</f>
        <v>0</v>
      </c>
      <c r="H295" s="172"/>
      <c r="I295" s="173">
        <f>ROUND(E295*H295,2)</f>
        <v>0</v>
      </c>
      <c r="J295" s="172"/>
      <c r="K295" s="173">
        <f>ROUND(E295*J295,2)</f>
        <v>0</v>
      </c>
      <c r="L295" s="173">
        <v>21</v>
      </c>
      <c r="M295" s="173">
        <f>G295*(1+L295/100)</f>
        <v>0</v>
      </c>
      <c r="N295" s="173">
        <v>0</v>
      </c>
      <c r="O295" s="173">
        <f>ROUND(E295*N295,2)</f>
        <v>0</v>
      </c>
      <c r="P295" s="173">
        <v>0</v>
      </c>
      <c r="Q295" s="173">
        <f>ROUND(E295*P295,2)</f>
        <v>0</v>
      </c>
      <c r="R295" s="173" t="s">
        <v>289</v>
      </c>
      <c r="S295" s="173" t="s">
        <v>180</v>
      </c>
      <c r="T295" s="174" t="s">
        <v>180</v>
      </c>
      <c r="U295" s="160">
        <v>0.93300000000000005</v>
      </c>
      <c r="V295" s="160">
        <f>ROUND(E295*U295,2)</f>
        <v>3.24</v>
      </c>
      <c r="W295" s="160"/>
      <c r="X295" s="160" t="s">
        <v>540</v>
      </c>
      <c r="Y295" s="151"/>
      <c r="Z295" s="151"/>
      <c r="AA295" s="151"/>
      <c r="AB295" s="151"/>
      <c r="AC295" s="151"/>
      <c r="AD295" s="151"/>
      <c r="AE295" s="151"/>
      <c r="AF295" s="151"/>
      <c r="AG295" s="151" t="s">
        <v>541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3" t="s">
        <v>542</v>
      </c>
      <c r="D296" s="181"/>
      <c r="E296" s="182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192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3" t="s">
        <v>543</v>
      </c>
      <c r="D297" s="181"/>
      <c r="E297" s="182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192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3" t="s">
        <v>544</v>
      </c>
      <c r="D298" s="181"/>
      <c r="E298" s="182">
        <v>3.4769700000000001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192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68">
        <v>110</v>
      </c>
      <c r="B299" s="169" t="s">
        <v>545</v>
      </c>
      <c r="C299" s="177" t="s">
        <v>546</v>
      </c>
      <c r="D299" s="170" t="s">
        <v>189</v>
      </c>
      <c r="E299" s="171">
        <v>3.4769700000000001</v>
      </c>
      <c r="F299" s="172"/>
      <c r="G299" s="173">
        <f>ROUND(E299*F299,2)</f>
        <v>0</v>
      </c>
      <c r="H299" s="172"/>
      <c r="I299" s="173">
        <f>ROUND(E299*H299,2)</f>
        <v>0</v>
      </c>
      <c r="J299" s="172"/>
      <c r="K299" s="173">
        <f>ROUND(E299*J299,2)</f>
        <v>0</v>
      </c>
      <c r="L299" s="173">
        <v>21</v>
      </c>
      <c r="M299" s="173">
        <f>G299*(1+L299/100)</f>
        <v>0</v>
      </c>
      <c r="N299" s="173">
        <v>0</v>
      </c>
      <c r="O299" s="173">
        <f>ROUND(E299*N299,2)</f>
        <v>0</v>
      </c>
      <c r="P299" s="173">
        <v>0</v>
      </c>
      <c r="Q299" s="173">
        <f>ROUND(E299*P299,2)</f>
        <v>0</v>
      </c>
      <c r="R299" s="173" t="s">
        <v>289</v>
      </c>
      <c r="S299" s="173" t="s">
        <v>180</v>
      </c>
      <c r="T299" s="174" t="s">
        <v>180</v>
      </c>
      <c r="U299" s="160">
        <v>0.49</v>
      </c>
      <c r="V299" s="160">
        <f>ROUND(E299*U299,2)</f>
        <v>1.7</v>
      </c>
      <c r="W299" s="160"/>
      <c r="X299" s="160" t="s">
        <v>540</v>
      </c>
      <c r="Y299" s="151"/>
      <c r="Z299" s="151"/>
      <c r="AA299" s="151"/>
      <c r="AB299" s="151"/>
      <c r="AC299" s="151"/>
      <c r="AD299" s="151"/>
      <c r="AE299" s="151"/>
      <c r="AF299" s="151"/>
      <c r="AG299" s="151" t="s">
        <v>541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259" t="s">
        <v>547</v>
      </c>
      <c r="D300" s="260"/>
      <c r="E300" s="260"/>
      <c r="F300" s="260"/>
      <c r="G300" s="2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172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3" t="s">
        <v>542</v>
      </c>
      <c r="D301" s="181"/>
      <c r="E301" s="182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192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3" t="s">
        <v>543</v>
      </c>
      <c r="D302" s="181"/>
      <c r="E302" s="182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192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3" t="s">
        <v>544</v>
      </c>
      <c r="D303" s="181"/>
      <c r="E303" s="182">
        <v>3.4769700000000001</v>
      </c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192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68">
        <v>111</v>
      </c>
      <c r="B304" s="169" t="s">
        <v>548</v>
      </c>
      <c r="C304" s="177" t="s">
        <v>549</v>
      </c>
      <c r="D304" s="170" t="s">
        <v>189</v>
      </c>
      <c r="E304" s="171">
        <v>48.677610000000001</v>
      </c>
      <c r="F304" s="172"/>
      <c r="G304" s="173">
        <f>ROUND(E304*F304,2)</f>
        <v>0</v>
      </c>
      <c r="H304" s="172"/>
      <c r="I304" s="173">
        <f>ROUND(E304*H304,2)</f>
        <v>0</v>
      </c>
      <c r="J304" s="172"/>
      <c r="K304" s="173">
        <f>ROUND(E304*J304,2)</f>
        <v>0</v>
      </c>
      <c r="L304" s="173">
        <v>21</v>
      </c>
      <c r="M304" s="173">
        <f>G304*(1+L304/100)</f>
        <v>0</v>
      </c>
      <c r="N304" s="173">
        <v>0</v>
      </c>
      <c r="O304" s="173">
        <f>ROUND(E304*N304,2)</f>
        <v>0</v>
      </c>
      <c r="P304" s="173">
        <v>0</v>
      </c>
      <c r="Q304" s="173">
        <f>ROUND(E304*P304,2)</f>
        <v>0</v>
      </c>
      <c r="R304" s="173" t="s">
        <v>289</v>
      </c>
      <c r="S304" s="173" t="s">
        <v>180</v>
      </c>
      <c r="T304" s="174" t="s">
        <v>180</v>
      </c>
      <c r="U304" s="160">
        <v>0</v>
      </c>
      <c r="V304" s="160">
        <f>ROUND(E304*U304,2)</f>
        <v>0</v>
      </c>
      <c r="W304" s="160"/>
      <c r="X304" s="160" t="s">
        <v>540</v>
      </c>
      <c r="Y304" s="151"/>
      <c r="Z304" s="151"/>
      <c r="AA304" s="151"/>
      <c r="AB304" s="151"/>
      <c r="AC304" s="151"/>
      <c r="AD304" s="151"/>
      <c r="AE304" s="151"/>
      <c r="AF304" s="151"/>
      <c r="AG304" s="151" t="s">
        <v>541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193" t="s">
        <v>542</v>
      </c>
      <c r="D305" s="181"/>
      <c r="E305" s="182"/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192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3" t="s">
        <v>543</v>
      </c>
      <c r="D306" s="181"/>
      <c r="E306" s="182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192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3" t="s">
        <v>550</v>
      </c>
      <c r="D307" s="181"/>
      <c r="E307" s="182">
        <v>48.677610000000001</v>
      </c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192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68">
        <v>112</v>
      </c>
      <c r="B308" s="169" t="s">
        <v>551</v>
      </c>
      <c r="C308" s="177" t="s">
        <v>552</v>
      </c>
      <c r="D308" s="170" t="s">
        <v>189</v>
      </c>
      <c r="E308" s="171">
        <v>3.4769700000000001</v>
      </c>
      <c r="F308" s="172"/>
      <c r="G308" s="173">
        <f>ROUND(E308*F308,2)</f>
        <v>0</v>
      </c>
      <c r="H308" s="172"/>
      <c r="I308" s="173">
        <f>ROUND(E308*H308,2)</f>
        <v>0</v>
      </c>
      <c r="J308" s="172"/>
      <c r="K308" s="173">
        <f>ROUND(E308*J308,2)</f>
        <v>0</v>
      </c>
      <c r="L308" s="173">
        <v>21</v>
      </c>
      <c r="M308" s="173">
        <f>G308*(1+L308/100)</f>
        <v>0</v>
      </c>
      <c r="N308" s="173">
        <v>0</v>
      </c>
      <c r="O308" s="173">
        <f>ROUND(E308*N308,2)</f>
        <v>0</v>
      </c>
      <c r="P308" s="173">
        <v>0</v>
      </c>
      <c r="Q308" s="173">
        <f>ROUND(E308*P308,2)</f>
        <v>0</v>
      </c>
      <c r="R308" s="173" t="s">
        <v>289</v>
      </c>
      <c r="S308" s="173" t="s">
        <v>180</v>
      </c>
      <c r="T308" s="174" t="s">
        <v>180</v>
      </c>
      <c r="U308" s="160">
        <v>0.94199999999999995</v>
      </c>
      <c r="V308" s="160">
        <f>ROUND(E308*U308,2)</f>
        <v>3.28</v>
      </c>
      <c r="W308" s="160"/>
      <c r="X308" s="160" t="s">
        <v>540</v>
      </c>
      <c r="Y308" s="151"/>
      <c r="Z308" s="151"/>
      <c r="AA308" s="151"/>
      <c r="AB308" s="151"/>
      <c r="AC308" s="151"/>
      <c r="AD308" s="151"/>
      <c r="AE308" s="151"/>
      <c r="AF308" s="151"/>
      <c r="AG308" s="151" t="s">
        <v>541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93" t="s">
        <v>542</v>
      </c>
      <c r="D309" s="181"/>
      <c r="E309" s="182"/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192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193" t="s">
        <v>543</v>
      </c>
      <c r="D310" s="181"/>
      <c r="E310" s="182"/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192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3" t="s">
        <v>544</v>
      </c>
      <c r="D311" s="181"/>
      <c r="E311" s="182">
        <v>3.4769700000000001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192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22.5" outlineLevel="1" x14ac:dyDescent="0.2">
      <c r="A312" s="168">
        <v>113</v>
      </c>
      <c r="B312" s="169" t="s">
        <v>553</v>
      </c>
      <c r="C312" s="177" t="s">
        <v>554</v>
      </c>
      <c r="D312" s="170" t="s">
        <v>189</v>
      </c>
      <c r="E312" s="171">
        <v>20.861830000000001</v>
      </c>
      <c r="F312" s="172"/>
      <c r="G312" s="173">
        <f>ROUND(E312*F312,2)</f>
        <v>0</v>
      </c>
      <c r="H312" s="172"/>
      <c r="I312" s="173">
        <f>ROUND(E312*H312,2)</f>
        <v>0</v>
      </c>
      <c r="J312" s="172"/>
      <c r="K312" s="173">
        <f>ROUND(E312*J312,2)</f>
        <v>0</v>
      </c>
      <c r="L312" s="173">
        <v>21</v>
      </c>
      <c r="M312" s="173">
        <f>G312*(1+L312/100)</f>
        <v>0</v>
      </c>
      <c r="N312" s="173">
        <v>0</v>
      </c>
      <c r="O312" s="173">
        <f>ROUND(E312*N312,2)</f>
        <v>0</v>
      </c>
      <c r="P312" s="173">
        <v>0</v>
      </c>
      <c r="Q312" s="173">
        <f>ROUND(E312*P312,2)</f>
        <v>0</v>
      </c>
      <c r="R312" s="173" t="s">
        <v>289</v>
      </c>
      <c r="S312" s="173" t="s">
        <v>180</v>
      </c>
      <c r="T312" s="174" t="s">
        <v>180</v>
      </c>
      <c r="U312" s="160">
        <v>0.105</v>
      </c>
      <c r="V312" s="160">
        <f>ROUND(E312*U312,2)</f>
        <v>2.19</v>
      </c>
      <c r="W312" s="160"/>
      <c r="X312" s="160" t="s">
        <v>540</v>
      </c>
      <c r="Y312" s="151"/>
      <c r="Z312" s="151"/>
      <c r="AA312" s="151"/>
      <c r="AB312" s="151"/>
      <c r="AC312" s="151"/>
      <c r="AD312" s="151"/>
      <c r="AE312" s="151"/>
      <c r="AF312" s="151"/>
      <c r="AG312" s="151" t="s">
        <v>541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3" t="s">
        <v>542</v>
      </c>
      <c r="D313" s="181"/>
      <c r="E313" s="182"/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192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93" t="s">
        <v>543</v>
      </c>
      <c r="D314" s="181"/>
      <c r="E314" s="182"/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192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3" t="s">
        <v>555</v>
      </c>
      <c r="D315" s="181"/>
      <c r="E315" s="182">
        <v>20.861830000000001</v>
      </c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192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68">
        <v>114</v>
      </c>
      <c r="B316" s="169" t="s">
        <v>556</v>
      </c>
      <c r="C316" s="177" t="s">
        <v>557</v>
      </c>
      <c r="D316" s="170" t="s">
        <v>189</v>
      </c>
      <c r="E316" s="171">
        <v>3.4769700000000001</v>
      </c>
      <c r="F316" s="172"/>
      <c r="G316" s="173">
        <f>ROUND(E316*F316,2)</f>
        <v>0</v>
      </c>
      <c r="H316" s="172"/>
      <c r="I316" s="173">
        <f>ROUND(E316*H316,2)</f>
        <v>0</v>
      </c>
      <c r="J316" s="172"/>
      <c r="K316" s="173">
        <f>ROUND(E316*J316,2)</f>
        <v>0</v>
      </c>
      <c r="L316" s="173">
        <v>21</v>
      </c>
      <c r="M316" s="173">
        <f>G316*(1+L316/100)</f>
        <v>0</v>
      </c>
      <c r="N316" s="173">
        <v>0</v>
      </c>
      <c r="O316" s="173">
        <f>ROUND(E316*N316,2)</f>
        <v>0</v>
      </c>
      <c r="P316" s="173">
        <v>0</v>
      </c>
      <c r="Q316" s="173">
        <f>ROUND(E316*P316,2)</f>
        <v>0</v>
      </c>
      <c r="R316" s="173" t="s">
        <v>289</v>
      </c>
      <c r="S316" s="173" t="s">
        <v>180</v>
      </c>
      <c r="T316" s="174" t="s">
        <v>558</v>
      </c>
      <c r="U316" s="160">
        <v>0</v>
      </c>
      <c r="V316" s="160">
        <f>ROUND(E316*U316,2)</f>
        <v>0</v>
      </c>
      <c r="W316" s="160"/>
      <c r="X316" s="160" t="s">
        <v>540</v>
      </c>
      <c r="Y316" s="151"/>
      <c r="Z316" s="151"/>
      <c r="AA316" s="151"/>
      <c r="AB316" s="151"/>
      <c r="AC316" s="151"/>
      <c r="AD316" s="151"/>
      <c r="AE316" s="151"/>
      <c r="AF316" s="151"/>
      <c r="AG316" s="151" t="s">
        <v>541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8"/>
      <c r="B317" s="159"/>
      <c r="C317" s="193" t="s">
        <v>542</v>
      </c>
      <c r="D317" s="181"/>
      <c r="E317" s="182"/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192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3" t="s">
        <v>543</v>
      </c>
      <c r="D318" s="181"/>
      <c r="E318" s="182"/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192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3" t="s">
        <v>544</v>
      </c>
      <c r="D319" s="181"/>
      <c r="E319" s="182">
        <v>3.4769700000000001</v>
      </c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192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x14ac:dyDescent="0.2">
      <c r="A320" s="3"/>
      <c r="B320" s="4"/>
      <c r="C320" s="178"/>
      <c r="D320" s="6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AE320">
        <v>15</v>
      </c>
      <c r="AF320">
        <v>21</v>
      </c>
      <c r="AG320" t="s">
        <v>150</v>
      </c>
    </row>
    <row r="321" spans="1:33" x14ac:dyDescent="0.2">
      <c r="A321" s="154"/>
      <c r="B321" s="155" t="s">
        <v>29</v>
      </c>
      <c r="C321" s="179"/>
      <c r="D321" s="156"/>
      <c r="E321" s="157"/>
      <c r="F321" s="157"/>
      <c r="G321" s="175">
        <f>G8+G21+G52+G55+G62+G72+G77+G89+G169+G175+G200+G219+G221+G225+G233+G239+G247+G260+G270+G282+G289+G294</f>
        <v>0</v>
      </c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AE321">
        <f>SUMIF(L7:L319,AE320,G7:G319)</f>
        <v>0</v>
      </c>
      <c r="AF321">
        <f>SUMIF(L7:L319,AF320,G7:G319)</f>
        <v>0</v>
      </c>
      <c r="AG321" t="s">
        <v>173</v>
      </c>
    </row>
    <row r="322" spans="1:33" x14ac:dyDescent="0.2">
      <c r="C322" s="180"/>
      <c r="D322" s="10"/>
      <c r="AG322" t="s">
        <v>174</v>
      </c>
    </row>
    <row r="323" spans="1:33" x14ac:dyDescent="0.2">
      <c r="D323" s="10"/>
    </row>
    <row r="324" spans="1:33" x14ac:dyDescent="0.2">
      <c r="D324" s="10"/>
    </row>
    <row r="325" spans="1:33" x14ac:dyDescent="0.2">
      <c r="D325" s="10"/>
    </row>
    <row r="326" spans="1:33" x14ac:dyDescent="0.2">
      <c r="D326" s="10"/>
    </row>
    <row r="327" spans="1:33" x14ac:dyDescent="0.2">
      <c r="D327" s="10"/>
    </row>
    <row r="328" spans="1:33" x14ac:dyDescent="0.2">
      <c r="D328" s="10"/>
    </row>
    <row r="329" spans="1:33" x14ac:dyDescent="0.2">
      <c r="D329" s="10"/>
    </row>
    <row r="330" spans="1:33" x14ac:dyDescent="0.2">
      <c r="D330" s="10"/>
    </row>
    <row r="331" spans="1:33" x14ac:dyDescent="0.2">
      <c r="D331" s="10"/>
    </row>
    <row r="332" spans="1:33" x14ac:dyDescent="0.2">
      <c r="D332" s="10"/>
    </row>
    <row r="333" spans="1:33" x14ac:dyDescent="0.2">
      <c r="D333" s="10"/>
    </row>
    <row r="334" spans="1:33" x14ac:dyDescent="0.2">
      <c r="D334" s="10"/>
    </row>
    <row r="335" spans="1:33" x14ac:dyDescent="0.2">
      <c r="D335" s="10"/>
    </row>
    <row r="336" spans="1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IJ4iUZX9oMVLbrPUPWITCMK2Pyb0yAxt+mOoK6n9DKJURvC4giMmRoQrp+V6zWV00Sqn41J1Ujwo1Am2dYmyA==" saltValue="jalKHwsCg+6FPXx/Vk6yVA==" spinCount="100000" sheet="1"/>
  <mergeCells count="44">
    <mergeCell ref="C64:G64"/>
    <mergeCell ref="A1:G1"/>
    <mergeCell ref="C2:G2"/>
    <mergeCell ref="C3:G3"/>
    <mergeCell ref="C4:G4"/>
    <mergeCell ref="C10:G10"/>
    <mergeCell ref="C12:G12"/>
    <mergeCell ref="C14:G14"/>
    <mergeCell ref="C17:G17"/>
    <mergeCell ref="C23:G23"/>
    <mergeCell ref="C26:G26"/>
    <mergeCell ref="C59:G59"/>
    <mergeCell ref="C118:G118"/>
    <mergeCell ref="C67:G67"/>
    <mergeCell ref="C70:G70"/>
    <mergeCell ref="C83:G83"/>
    <mergeCell ref="C85:G85"/>
    <mergeCell ref="C91:G91"/>
    <mergeCell ref="C96:G96"/>
    <mergeCell ref="C107:G107"/>
    <mergeCell ref="C110:G110"/>
    <mergeCell ref="C111:G111"/>
    <mergeCell ref="C114:G114"/>
    <mergeCell ref="C115:G115"/>
    <mergeCell ref="C215:G215"/>
    <mergeCell ref="C119:G119"/>
    <mergeCell ref="C130:G130"/>
    <mergeCell ref="C131:G131"/>
    <mergeCell ref="C132:G132"/>
    <mergeCell ref="C133:G133"/>
    <mergeCell ref="C136:G136"/>
    <mergeCell ref="C151:G151"/>
    <mergeCell ref="C171:G171"/>
    <mergeCell ref="C189:G189"/>
    <mergeCell ref="C192:G192"/>
    <mergeCell ref="C196:G196"/>
    <mergeCell ref="C291:G291"/>
    <mergeCell ref="C300:G300"/>
    <mergeCell ref="C223:G223"/>
    <mergeCell ref="C227:G227"/>
    <mergeCell ref="C243:G243"/>
    <mergeCell ref="C256:G256"/>
    <mergeCell ref="C266:G266"/>
    <mergeCell ref="C272:G272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5C76-4D99-48F8-9327-5F236528A936}">
  <sheetPr>
    <outlinePr summaryBelow="0"/>
  </sheetPr>
  <dimension ref="A1:BH4999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175</v>
      </c>
      <c r="B1" s="252"/>
      <c r="C1" s="252"/>
      <c r="D1" s="252"/>
      <c r="E1" s="252"/>
      <c r="F1" s="252"/>
      <c r="G1" s="252"/>
      <c r="AG1" t="s">
        <v>135</v>
      </c>
    </row>
    <row r="2" spans="1:60" ht="25.15" customHeight="1" x14ac:dyDescent="0.2">
      <c r="A2" s="143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136</v>
      </c>
    </row>
    <row r="3" spans="1:60" ht="25.15" customHeight="1" x14ac:dyDescent="0.2">
      <c r="A3" s="143" t="s">
        <v>8</v>
      </c>
      <c r="B3" s="48" t="s">
        <v>61</v>
      </c>
      <c r="C3" s="253" t="s">
        <v>62</v>
      </c>
      <c r="D3" s="254"/>
      <c r="E3" s="254"/>
      <c r="F3" s="254"/>
      <c r="G3" s="255"/>
      <c r="AC3" s="125" t="s">
        <v>136</v>
      </c>
      <c r="AG3" t="s">
        <v>140</v>
      </c>
    </row>
    <row r="4" spans="1:60" ht="25.15" customHeight="1" x14ac:dyDescent="0.2">
      <c r="A4" s="144" t="s">
        <v>9</v>
      </c>
      <c r="B4" s="145" t="s">
        <v>65</v>
      </c>
      <c r="C4" s="256" t="s">
        <v>66</v>
      </c>
      <c r="D4" s="257"/>
      <c r="E4" s="257"/>
      <c r="F4" s="257"/>
      <c r="G4" s="258"/>
      <c r="AG4" t="s">
        <v>141</v>
      </c>
    </row>
    <row r="5" spans="1:60" x14ac:dyDescent="0.2">
      <c r="D5" s="10"/>
    </row>
    <row r="6" spans="1:60" ht="38.25" x14ac:dyDescent="0.2">
      <c r="A6" s="147" t="s">
        <v>142</v>
      </c>
      <c r="B6" s="149" t="s">
        <v>143</v>
      </c>
      <c r="C6" s="149" t="s">
        <v>144</v>
      </c>
      <c r="D6" s="148" t="s">
        <v>145</v>
      </c>
      <c r="E6" s="147" t="s">
        <v>146</v>
      </c>
      <c r="F6" s="146" t="s">
        <v>147</v>
      </c>
      <c r="G6" s="147" t="s">
        <v>29</v>
      </c>
      <c r="H6" s="150" t="s">
        <v>30</v>
      </c>
      <c r="I6" s="150" t="s">
        <v>148</v>
      </c>
      <c r="J6" s="150" t="s">
        <v>31</v>
      </c>
      <c r="K6" s="150" t="s">
        <v>149</v>
      </c>
      <c r="L6" s="150" t="s">
        <v>150</v>
      </c>
      <c r="M6" s="150" t="s">
        <v>151</v>
      </c>
      <c r="N6" s="150" t="s">
        <v>152</v>
      </c>
      <c r="O6" s="150" t="s">
        <v>153</v>
      </c>
      <c r="P6" s="150" t="s">
        <v>154</v>
      </c>
      <c r="Q6" s="150" t="s">
        <v>155</v>
      </c>
      <c r="R6" s="150" t="s">
        <v>156</v>
      </c>
      <c r="S6" s="150" t="s">
        <v>157</v>
      </c>
      <c r="T6" s="150" t="s">
        <v>158</v>
      </c>
      <c r="U6" s="150" t="s">
        <v>159</v>
      </c>
      <c r="V6" s="150" t="s">
        <v>160</v>
      </c>
      <c r="W6" s="150" t="s">
        <v>161</v>
      </c>
      <c r="X6" s="150" t="s">
        <v>162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163</v>
      </c>
      <c r="B8" s="163" t="s">
        <v>93</v>
      </c>
      <c r="C8" s="176" t="s">
        <v>94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AG8" t="s">
        <v>164</v>
      </c>
    </row>
    <row r="9" spans="1:60" outlineLevel="1" x14ac:dyDescent="0.2">
      <c r="A9" s="185">
        <v>1</v>
      </c>
      <c r="B9" s="186" t="s">
        <v>93</v>
      </c>
      <c r="C9" s="194" t="s">
        <v>559</v>
      </c>
      <c r="D9" s="187" t="s">
        <v>382</v>
      </c>
      <c r="E9" s="188">
        <v>1</v>
      </c>
      <c r="F9" s="189"/>
      <c r="G9" s="190">
        <f>ROUND(E9*F9,2)</f>
        <v>0</v>
      </c>
      <c r="H9" s="189"/>
      <c r="I9" s="190">
        <f>ROUND(E9*H9,2)</f>
        <v>0</v>
      </c>
      <c r="J9" s="189"/>
      <c r="K9" s="190">
        <f>ROUND(E9*J9,2)</f>
        <v>0</v>
      </c>
      <c r="L9" s="190">
        <v>21</v>
      </c>
      <c r="M9" s="190">
        <f>G9*(1+L9/100)</f>
        <v>0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0"/>
      <c r="S9" s="190" t="s">
        <v>168</v>
      </c>
      <c r="T9" s="191" t="s">
        <v>169</v>
      </c>
      <c r="U9" s="160">
        <v>0</v>
      </c>
      <c r="V9" s="160">
        <f>ROUND(E9*U9,2)</f>
        <v>0</v>
      </c>
      <c r="W9" s="160"/>
      <c r="X9" s="160" t="s">
        <v>181</v>
      </c>
      <c r="Y9" s="151"/>
      <c r="Z9" s="151"/>
      <c r="AA9" s="151"/>
      <c r="AB9" s="151"/>
      <c r="AC9" s="151"/>
      <c r="AD9" s="151"/>
      <c r="AE9" s="151"/>
      <c r="AF9" s="151"/>
      <c r="AG9" s="151" t="s">
        <v>182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2" t="s">
        <v>163</v>
      </c>
      <c r="B10" s="163" t="s">
        <v>95</v>
      </c>
      <c r="C10" s="176" t="s">
        <v>96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0</v>
      </c>
      <c r="L10" s="166"/>
      <c r="M10" s="166">
        <f>SUM(M11:M11)</f>
        <v>0</v>
      </c>
      <c r="N10" s="166"/>
      <c r="O10" s="166">
        <f>SUM(O11:O11)</f>
        <v>0</v>
      </c>
      <c r="P10" s="166"/>
      <c r="Q10" s="166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AG10" t="s">
        <v>164</v>
      </c>
    </row>
    <row r="11" spans="1:60" outlineLevel="1" x14ac:dyDescent="0.2">
      <c r="A11" s="185">
        <v>2</v>
      </c>
      <c r="B11" s="186" t="s">
        <v>95</v>
      </c>
      <c r="C11" s="194" t="s">
        <v>560</v>
      </c>
      <c r="D11" s="187" t="s">
        <v>382</v>
      </c>
      <c r="E11" s="188">
        <v>1</v>
      </c>
      <c r="F11" s="189"/>
      <c r="G11" s="190">
        <f>ROUND(E11*F11,2)</f>
        <v>0</v>
      </c>
      <c r="H11" s="189"/>
      <c r="I11" s="190">
        <f>ROUND(E11*H11,2)</f>
        <v>0</v>
      </c>
      <c r="J11" s="189"/>
      <c r="K11" s="190">
        <f>ROUND(E11*J11,2)</f>
        <v>0</v>
      </c>
      <c r="L11" s="190">
        <v>21</v>
      </c>
      <c r="M11" s="190">
        <f>G11*(1+L11/100)</f>
        <v>0</v>
      </c>
      <c r="N11" s="190">
        <v>0</v>
      </c>
      <c r="O11" s="190">
        <f>ROUND(E11*N11,2)</f>
        <v>0</v>
      </c>
      <c r="P11" s="190">
        <v>0</v>
      </c>
      <c r="Q11" s="190">
        <f>ROUND(E11*P11,2)</f>
        <v>0</v>
      </c>
      <c r="R11" s="190"/>
      <c r="S11" s="190" t="s">
        <v>168</v>
      </c>
      <c r="T11" s="191" t="s">
        <v>169</v>
      </c>
      <c r="U11" s="160">
        <v>0</v>
      </c>
      <c r="V11" s="160">
        <f>ROUND(E11*U11,2)</f>
        <v>0</v>
      </c>
      <c r="W11" s="160"/>
      <c r="X11" s="160" t="s">
        <v>181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182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2" t="s">
        <v>163</v>
      </c>
      <c r="B12" s="163" t="s">
        <v>117</v>
      </c>
      <c r="C12" s="176" t="s">
        <v>118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0</v>
      </c>
      <c r="L12" s="166"/>
      <c r="M12" s="166">
        <f>SUM(M13:M13)</f>
        <v>0</v>
      </c>
      <c r="N12" s="166"/>
      <c r="O12" s="166">
        <f>SUM(O13:O13)</f>
        <v>0</v>
      </c>
      <c r="P12" s="166"/>
      <c r="Q12" s="166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AG12" t="s">
        <v>164</v>
      </c>
    </row>
    <row r="13" spans="1:60" outlineLevel="1" x14ac:dyDescent="0.2">
      <c r="A13" s="185">
        <v>3</v>
      </c>
      <c r="B13" s="186" t="s">
        <v>561</v>
      </c>
      <c r="C13" s="194" t="s">
        <v>562</v>
      </c>
      <c r="D13" s="187" t="s">
        <v>382</v>
      </c>
      <c r="E13" s="188">
        <v>1</v>
      </c>
      <c r="F13" s="189"/>
      <c r="G13" s="190">
        <f>ROUND(E13*F13,2)</f>
        <v>0</v>
      </c>
      <c r="H13" s="189"/>
      <c r="I13" s="190">
        <f>ROUND(E13*H13,2)</f>
        <v>0</v>
      </c>
      <c r="J13" s="189"/>
      <c r="K13" s="190">
        <f>ROUND(E13*J13,2)</f>
        <v>0</v>
      </c>
      <c r="L13" s="190">
        <v>21</v>
      </c>
      <c r="M13" s="190">
        <f>G13*(1+L13/100)</f>
        <v>0</v>
      </c>
      <c r="N13" s="190">
        <v>0</v>
      </c>
      <c r="O13" s="190">
        <f>ROUND(E13*N13,2)</f>
        <v>0</v>
      </c>
      <c r="P13" s="190">
        <v>0</v>
      </c>
      <c r="Q13" s="190">
        <f>ROUND(E13*P13,2)</f>
        <v>0</v>
      </c>
      <c r="R13" s="190"/>
      <c r="S13" s="190" t="s">
        <v>168</v>
      </c>
      <c r="T13" s="191" t="s">
        <v>169</v>
      </c>
      <c r="U13" s="160">
        <v>0</v>
      </c>
      <c r="V13" s="160">
        <f>ROUND(E13*U13,2)</f>
        <v>0</v>
      </c>
      <c r="W13" s="160"/>
      <c r="X13" s="160" t="s">
        <v>181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182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62" t="s">
        <v>163</v>
      </c>
      <c r="B14" s="163" t="s">
        <v>119</v>
      </c>
      <c r="C14" s="176" t="s">
        <v>120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0</v>
      </c>
      <c r="L14" s="166"/>
      <c r="M14" s="166">
        <f>SUM(M15:M15)</f>
        <v>0</v>
      </c>
      <c r="N14" s="166"/>
      <c r="O14" s="166">
        <f>SUM(O15:O15)</f>
        <v>0</v>
      </c>
      <c r="P14" s="166"/>
      <c r="Q14" s="166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AG14" t="s">
        <v>164</v>
      </c>
    </row>
    <row r="15" spans="1:60" outlineLevel="1" x14ac:dyDescent="0.2">
      <c r="A15" s="185">
        <v>4</v>
      </c>
      <c r="B15" s="186" t="s">
        <v>563</v>
      </c>
      <c r="C15" s="194" t="s">
        <v>564</v>
      </c>
      <c r="D15" s="187" t="s">
        <v>382</v>
      </c>
      <c r="E15" s="188">
        <v>1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21</v>
      </c>
      <c r="M15" s="190">
        <f>G15*(1+L15/100)</f>
        <v>0</v>
      </c>
      <c r="N15" s="190">
        <v>0</v>
      </c>
      <c r="O15" s="190">
        <f>ROUND(E15*N15,2)</f>
        <v>0</v>
      </c>
      <c r="P15" s="190">
        <v>0</v>
      </c>
      <c r="Q15" s="190">
        <f>ROUND(E15*P15,2)</f>
        <v>0</v>
      </c>
      <c r="R15" s="190"/>
      <c r="S15" s="190" t="s">
        <v>168</v>
      </c>
      <c r="T15" s="191" t="s">
        <v>169</v>
      </c>
      <c r="U15" s="160">
        <v>0</v>
      </c>
      <c r="V15" s="160">
        <f>ROUND(E15*U15,2)</f>
        <v>0</v>
      </c>
      <c r="W15" s="160"/>
      <c r="X15" s="160" t="s">
        <v>181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182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2" t="s">
        <v>163</v>
      </c>
      <c r="B16" s="163" t="s">
        <v>121</v>
      </c>
      <c r="C16" s="176" t="s">
        <v>122</v>
      </c>
      <c r="D16" s="164"/>
      <c r="E16" s="165"/>
      <c r="F16" s="166"/>
      <c r="G16" s="166">
        <f>SUMIF(AG17:AG17,"&lt;&gt;NOR",G17:G17)</f>
        <v>0</v>
      </c>
      <c r="H16" s="166"/>
      <c r="I16" s="166">
        <f>SUM(I17:I17)</f>
        <v>0</v>
      </c>
      <c r="J16" s="166"/>
      <c r="K16" s="166">
        <f>SUM(K17:K17)</f>
        <v>0</v>
      </c>
      <c r="L16" s="166"/>
      <c r="M16" s="166">
        <f>SUM(M17:M17)</f>
        <v>0</v>
      </c>
      <c r="N16" s="166"/>
      <c r="O16" s="166">
        <f>SUM(O17:O17)</f>
        <v>0</v>
      </c>
      <c r="P16" s="166"/>
      <c r="Q16" s="166">
        <f>SUM(Q17:Q17)</f>
        <v>0</v>
      </c>
      <c r="R16" s="166"/>
      <c r="S16" s="166"/>
      <c r="T16" s="167"/>
      <c r="U16" s="161"/>
      <c r="V16" s="161">
        <f>SUM(V17:V17)</f>
        <v>0</v>
      </c>
      <c r="W16" s="161"/>
      <c r="X16" s="161"/>
      <c r="AG16" t="s">
        <v>164</v>
      </c>
    </row>
    <row r="17" spans="1:60" outlineLevel="1" x14ac:dyDescent="0.2">
      <c r="A17" s="185">
        <v>5</v>
      </c>
      <c r="B17" s="186" t="s">
        <v>565</v>
      </c>
      <c r="C17" s="194" t="s">
        <v>566</v>
      </c>
      <c r="D17" s="187" t="s">
        <v>382</v>
      </c>
      <c r="E17" s="188">
        <v>1</v>
      </c>
      <c r="F17" s="189"/>
      <c r="G17" s="190">
        <f>ROUND(E17*F17,2)</f>
        <v>0</v>
      </c>
      <c r="H17" s="189"/>
      <c r="I17" s="190">
        <f>ROUND(E17*H17,2)</f>
        <v>0</v>
      </c>
      <c r="J17" s="189"/>
      <c r="K17" s="190">
        <f>ROUND(E17*J17,2)</f>
        <v>0</v>
      </c>
      <c r="L17" s="190">
        <v>21</v>
      </c>
      <c r="M17" s="190">
        <f>G17*(1+L17/100)</f>
        <v>0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0"/>
      <c r="S17" s="190" t="s">
        <v>168</v>
      </c>
      <c r="T17" s="191" t="s">
        <v>169</v>
      </c>
      <c r="U17" s="160">
        <v>0</v>
      </c>
      <c r="V17" s="160">
        <f>ROUND(E17*U17,2)</f>
        <v>0</v>
      </c>
      <c r="W17" s="160"/>
      <c r="X17" s="160" t="s">
        <v>181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182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2" t="s">
        <v>163</v>
      </c>
      <c r="B18" s="163" t="s">
        <v>123</v>
      </c>
      <c r="C18" s="176" t="s">
        <v>124</v>
      </c>
      <c r="D18" s="164"/>
      <c r="E18" s="165"/>
      <c r="F18" s="166"/>
      <c r="G18" s="166">
        <f>SUMIF(AG19:AG19,"&lt;&gt;NOR",G19:G19)</f>
        <v>0</v>
      </c>
      <c r="H18" s="166"/>
      <c r="I18" s="166">
        <f>SUM(I19:I19)</f>
        <v>0</v>
      </c>
      <c r="J18" s="166"/>
      <c r="K18" s="166">
        <f>SUM(K19:K19)</f>
        <v>0</v>
      </c>
      <c r="L18" s="166"/>
      <c r="M18" s="166">
        <f>SUM(M19:M19)</f>
        <v>0</v>
      </c>
      <c r="N18" s="166"/>
      <c r="O18" s="166">
        <f>SUM(O19:O19)</f>
        <v>0</v>
      </c>
      <c r="P18" s="166"/>
      <c r="Q18" s="166">
        <f>SUM(Q19:Q19)</f>
        <v>0</v>
      </c>
      <c r="R18" s="166"/>
      <c r="S18" s="166"/>
      <c r="T18" s="167"/>
      <c r="U18" s="161"/>
      <c r="V18" s="161">
        <f>SUM(V19:V19)</f>
        <v>0</v>
      </c>
      <c r="W18" s="161"/>
      <c r="X18" s="161"/>
      <c r="AG18" t="s">
        <v>164</v>
      </c>
    </row>
    <row r="19" spans="1:60" outlineLevel="1" x14ac:dyDescent="0.2">
      <c r="A19" s="168">
        <v>6</v>
      </c>
      <c r="B19" s="169" t="s">
        <v>567</v>
      </c>
      <c r="C19" s="177" t="s">
        <v>568</v>
      </c>
      <c r="D19" s="170" t="s">
        <v>167</v>
      </c>
      <c r="E19" s="171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3"/>
      <c r="S19" s="173" t="s">
        <v>168</v>
      </c>
      <c r="T19" s="174" t="s">
        <v>169</v>
      </c>
      <c r="U19" s="160">
        <v>0</v>
      </c>
      <c r="V19" s="160">
        <f>ROUND(E19*U19,2)</f>
        <v>0</v>
      </c>
      <c r="W19" s="160"/>
      <c r="X19" s="160" t="s">
        <v>181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182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2" t="s">
        <v>163</v>
      </c>
      <c r="B20" s="163" t="s">
        <v>125</v>
      </c>
      <c r="C20" s="176" t="s">
        <v>126</v>
      </c>
      <c r="D20" s="164"/>
      <c r="E20" s="165"/>
      <c r="F20" s="166"/>
      <c r="G20" s="166">
        <f>SUMIF(AG21:AG21,"&lt;&gt;NOR",G21:G21)</f>
        <v>0</v>
      </c>
      <c r="H20" s="166"/>
      <c r="I20" s="166">
        <f>SUM(I21:I21)</f>
        <v>0</v>
      </c>
      <c r="J20" s="166"/>
      <c r="K20" s="166">
        <f>SUM(K21:K21)</f>
        <v>0</v>
      </c>
      <c r="L20" s="166"/>
      <c r="M20" s="166">
        <f>SUM(M21:M21)</f>
        <v>0</v>
      </c>
      <c r="N20" s="166"/>
      <c r="O20" s="166">
        <f>SUM(O21:O21)</f>
        <v>0</v>
      </c>
      <c r="P20" s="166"/>
      <c r="Q20" s="166">
        <f>SUM(Q21:Q21)</f>
        <v>0</v>
      </c>
      <c r="R20" s="166"/>
      <c r="S20" s="166"/>
      <c r="T20" s="167"/>
      <c r="U20" s="161"/>
      <c r="V20" s="161">
        <f>SUM(V21:V21)</f>
        <v>0</v>
      </c>
      <c r="W20" s="161"/>
      <c r="X20" s="161"/>
      <c r="AG20" t="s">
        <v>164</v>
      </c>
    </row>
    <row r="21" spans="1:60" outlineLevel="1" x14ac:dyDescent="0.2">
      <c r="A21" s="185">
        <v>7</v>
      </c>
      <c r="B21" s="186" t="s">
        <v>569</v>
      </c>
      <c r="C21" s="194" t="s">
        <v>570</v>
      </c>
      <c r="D21" s="187" t="s">
        <v>382</v>
      </c>
      <c r="E21" s="188">
        <v>1</v>
      </c>
      <c r="F21" s="189"/>
      <c r="G21" s="190">
        <f>ROUND(E21*F21,2)</f>
        <v>0</v>
      </c>
      <c r="H21" s="189"/>
      <c r="I21" s="190">
        <f>ROUND(E21*H21,2)</f>
        <v>0</v>
      </c>
      <c r="J21" s="189"/>
      <c r="K21" s="190">
        <f>ROUND(E21*J21,2)</f>
        <v>0</v>
      </c>
      <c r="L21" s="190">
        <v>21</v>
      </c>
      <c r="M21" s="190">
        <f>G21*(1+L21/100)</f>
        <v>0</v>
      </c>
      <c r="N21" s="190">
        <v>0</v>
      </c>
      <c r="O21" s="190">
        <f>ROUND(E21*N21,2)</f>
        <v>0</v>
      </c>
      <c r="P21" s="190">
        <v>0</v>
      </c>
      <c r="Q21" s="190">
        <f>ROUND(E21*P21,2)</f>
        <v>0</v>
      </c>
      <c r="R21" s="190"/>
      <c r="S21" s="190" t="s">
        <v>168</v>
      </c>
      <c r="T21" s="191" t="s">
        <v>169</v>
      </c>
      <c r="U21" s="160">
        <v>0</v>
      </c>
      <c r="V21" s="160">
        <f>ROUND(E21*U21,2)</f>
        <v>0</v>
      </c>
      <c r="W21" s="160"/>
      <c r="X21" s="160" t="s">
        <v>181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182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2" t="s">
        <v>163</v>
      </c>
      <c r="B22" s="163" t="s">
        <v>127</v>
      </c>
      <c r="C22" s="176" t="s">
        <v>128</v>
      </c>
      <c r="D22" s="164"/>
      <c r="E22" s="165"/>
      <c r="F22" s="166"/>
      <c r="G22" s="166">
        <f>SUMIF(AG23:AG23,"&lt;&gt;NOR",G23:G23)</f>
        <v>0</v>
      </c>
      <c r="H22" s="166"/>
      <c r="I22" s="166">
        <f>SUM(I23:I23)</f>
        <v>0</v>
      </c>
      <c r="J22" s="166"/>
      <c r="K22" s="166">
        <f>SUM(K23:K23)</f>
        <v>0</v>
      </c>
      <c r="L22" s="166"/>
      <c r="M22" s="166">
        <f>SUM(M23:M23)</f>
        <v>0</v>
      </c>
      <c r="N22" s="166"/>
      <c r="O22" s="166">
        <f>SUM(O23:O23)</f>
        <v>0</v>
      </c>
      <c r="P22" s="166"/>
      <c r="Q22" s="166">
        <f>SUM(Q23:Q23)</f>
        <v>0</v>
      </c>
      <c r="R22" s="166"/>
      <c r="S22" s="166"/>
      <c r="T22" s="167"/>
      <c r="U22" s="161"/>
      <c r="V22" s="161">
        <f>SUM(V23:V23)</f>
        <v>0</v>
      </c>
      <c r="W22" s="161"/>
      <c r="X22" s="161"/>
      <c r="AG22" t="s">
        <v>164</v>
      </c>
    </row>
    <row r="23" spans="1:60" outlineLevel="1" x14ac:dyDescent="0.2">
      <c r="A23" s="168">
        <v>8</v>
      </c>
      <c r="B23" s="169" t="s">
        <v>571</v>
      </c>
      <c r="C23" s="177" t="s">
        <v>572</v>
      </c>
      <c r="D23" s="170" t="s">
        <v>382</v>
      </c>
      <c r="E23" s="171">
        <v>1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3"/>
      <c r="S23" s="173" t="s">
        <v>168</v>
      </c>
      <c r="T23" s="174" t="s">
        <v>169</v>
      </c>
      <c r="U23" s="160">
        <v>0</v>
      </c>
      <c r="V23" s="160">
        <f>ROUND(E23*U23,2)</f>
        <v>0</v>
      </c>
      <c r="W23" s="160"/>
      <c r="X23" s="160" t="s">
        <v>181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182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3"/>
      <c r="B24" s="4"/>
      <c r="C24" s="17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150</v>
      </c>
    </row>
    <row r="25" spans="1:60" x14ac:dyDescent="0.2">
      <c r="A25" s="154"/>
      <c r="B25" s="155" t="s">
        <v>29</v>
      </c>
      <c r="C25" s="179"/>
      <c r="D25" s="156"/>
      <c r="E25" s="157"/>
      <c r="F25" s="157"/>
      <c r="G25" s="175">
        <f>G8+G10+G12+G14+G16+G18+G20+G22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173</v>
      </c>
    </row>
    <row r="26" spans="1:60" x14ac:dyDescent="0.2">
      <c r="C26" s="180"/>
      <c r="D26" s="10"/>
      <c r="AG26" t="s">
        <v>174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znO5pJOZD2KphgOwvPQluXy7bv2o7b2LNcFjATg0/XVkv8jSvyYjGasLcU3pANBVcVmKjELuk7iqD5qN717ElQ==" saltValue="LN0Cx2OZw+1jhSO0p6pRx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SO II-304  1 Pol</vt:lpstr>
      <vt:lpstr>SO II-304 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II-304  1 Pol'!Názvy_tisku</vt:lpstr>
      <vt:lpstr>'SO II-304  2 Pol'!Názvy_tisku</vt:lpstr>
      <vt:lpstr>oadresa</vt:lpstr>
      <vt:lpstr>Stavba!Objednatel</vt:lpstr>
      <vt:lpstr>Stavba!Objekt</vt:lpstr>
      <vt:lpstr>'00 0 Naklady'!Oblast_tisku</vt:lpstr>
      <vt:lpstr>'SO II-304  1 Pol'!Oblast_tisku</vt:lpstr>
      <vt:lpstr>'SO II-304 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42072</cp:lastModifiedBy>
  <cp:lastPrinted>2020-10-02T10:25:50Z</cp:lastPrinted>
  <dcterms:created xsi:type="dcterms:W3CDTF">2009-04-08T07:15:50Z</dcterms:created>
  <dcterms:modified xsi:type="dcterms:W3CDTF">2020-11-01T23:19:50Z</dcterms:modified>
</cp:coreProperties>
</file>